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-WXL9EE\share\東岐波ふれあいセンター一件\"/>
    </mc:Choice>
  </mc:AlternateContent>
  <bookViews>
    <workbookView xWindow="0" yWindow="0" windowWidth="20490" windowHeight="777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5" i="1" l="1"/>
  <c r="N34" i="1"/>
  <c r="O49" i="1" l="1"/>
  <c r="N49" i="1"/>
  <c r="M49" i="1"/>
  <c r="K49" i="1"/>
  <c r="J49" i="1"/>
  <c r="I49" i="1"/>
  <c r="G49" i="1"/>
  <c r="E49" i="1"/>
  <c r="C49" i="1"/>
  <c r="O48" i="1"/>
  <c r="N48" i="1"/>
  <c r="M48" i="1"/>
  <c r="K48" i="1"/>
  <c r="J48" i="1"/>
  <c r="I48" i="1"/>
  <c r="G48" i="1"/>
  <c r="E48" i="1"/>
  <c r="C48" i="1"/>
  <c r="O47" i="1"/>
  <c r="N47" i="1"/>
  <c r="M47" i="1"/>
  <c r="K47" i="1"/>
  <c r="J47" i="1"/>
  <c r="I47" i="1"/>
  <c r="G47" i="1"/>
  <c r="E47" i="1"/>
  <c r="C47" i="1"/>
  <c r="O46" i="1"/>
  <c r="N46" i="1"/>
  <c r="M46" i="1"/>
  <c r="K46" i="1"/>
  <c r="J46" i="1"/>
  <c r="I46" i="1"/>
  <c r="G46" i="1"/>
  <c r="E46" i="1"/>
  <c r="C46" i="1"/>
  <c r="O45" i="1"/>
  <c r="N45" i="1"/>
  <c r="M45" i="1"/>
  <c r="K45" i="1"/>
  <c r="J45" i="1"/>
  <c r="I45" i="1"/>
  <c r="G45" i="1"/>
  <c r="E45" i="1"/>
  <c r="C45" i="1"/>
  <c r="O44" i="1"/>
  <c r="N44" i="1"/>
  <c r="M44" i="1"/>
  <c r="K44" i="1"/>
  <c r="J44" i="1"/>
  <c r="I44" i="1"/>
  <c r="G44" i="1"/>
  <c r="E44" i="1"/>
  <c r="C44" i="1"/>
  <c r="O43" i="1"/>
  <c r="N43" i="1"/>
  <c r="M43" i="1"/>
  <c r="K43" i="1"/>
  <c r="J43" i="1"/>
  <c r="I43" i="1"/>
  <c r="G43" i="1"/>
  <c r="E43" i="1"/>
  <c r="C43" i="1"/>
  <c r="O42" i="1"/>
  <c r="N42" i="1"/>
  <c r="M42" i="1"/>
  <c r="K42" i="1"/>
  <c r="J42" i="1"/>
  <c r="I42" i="1"/>
  <c r="G42" i="1"/>
  <c r="E42" i="1"/>
  <c r="C42" i="1"/>
  <c r="O41" i="1"/>
  <c r="N41" i="1"/>
  <c r="M41" i="1"/>
  <c r="K41" i="1"/>
  <c r="J41" i="1"/>
  <c r="I41" i="1"/>
  <c r="G41" i="1"/>
  <c r="E41" i="1"/>
  <c r="C41" i="1"/>
  <c r="O40" i="1"/>
  <c r="N40" i="1"/>
  <c r="M40" i="1"/>
  <c r="K40" i="1"/>
  <c r="J40" i="1"/>
  <c r="I40" i="1"/>
  <c r="G40" i="1"/>
  <c r="E40" i="1"/>
  <c r="C40" i="1"/>
  <c r="O39" i="1"/>
  <c r="N39" i="1"/>
  <c r="M39" i="1"/>
  <c r="K39" i="1"/>
  <c r="J39" i="1"/>
  <c r="I39" i="1"/>
  <c r="G39" i="1"/>
  <c r="E39" i="1"/>
  <c r="C39" i="1"/>
  <c r="I38" i="1"/>
  <c r="G38" i="1"/>
  <c r="E38" i="1"/>
  <c r="O37" i="1"/>
  <c r="N37" i="1"/>
  <c r="J37" i="1"/>
  <c r="I37" i="1"/>
  <c r="G37" i="1"/>
  <c r="E37" i="1"/>
  <c r="C37" i="1"/>
  <c r="O36" i="1"/>
  <c r="N36" i="1"/>
  <c r="M36" i="1"/>
  <c r="K36" i="1"/>
  <c r="J36" i="1"/>
  <c r="I36" i="1"/>
  <c r="G36" i="1"/>
  <c r="E36" i="1"/>
  <c r="C36" i="1"/>
  <c r="O35" i="1"/>
  <c r="M35" i="1"/>
  <c r="K35" i="1"/>
  <c r="J35" i="1"/>
  <c r="I35" i="1"/>
  <c r="G35" i="1"/>
  <c r="E35" i="1"/>
  <c r="C35" i="1"/>
  <c r="O34" i="1"/>
  <c r="M34" i="1"/>
  <c r="K34" i="1"/>
  <c r="J34" i="1"/>
  <c r="I34" i="1"/>
  <c r="G34" i="1"/>
  <c r="E34" i="1"/>
  <c r="C34" i="1"/>
  <c r="O33" i="1"/>
  <c r="N33" i="1"/>
  <c r="M33" i="1"/>
  <c r="K33" i="1"/>
  <c r="J33" i="1"/>
  <c r="I33" i="1"/>
  <c r="G33" i="1"/>
  <c r="E33" i="1"/>
  <c r="C33" i="1"/>
  <c r="O32" i="1"/>
  <c r="N32" i="1"/>
  <c r="M32" i="1"/>
  <c r="K32" i="1"/>
  <c r="J32" i="1"/>
  <c r="I32" i="1"/>
  <c r="G32" i="1"/>
  <c r="E32" i="1"/>
  <c r="C32" i="1"/>
  <c r="O31" i="1"/>
  <c r="N31" i="1"/>
  <c r="M31" i="1"/>
  <c r="K31" i="1"/>
  <c r="J31" i="1"/>
  <c r="I31" i="1"/>
  <c r="G31" i="1"/>
  <c r="E31" i="1"/>
  <c r="C31" i="1"/>
  <c r="O30" i="1"/>
  <c r="N30" i="1"/>
  <c r="M30" i="1"/>
  <c r="K30" i="1"/>
  <c r="J30" i="1"/>
  <c r="I30" i="1"/>
  <c r="G30" i="1"/>
  <c r="E30" i="1"/>
  <c r="C30" i="1"/>
  <c r="O29" i="1"/>
  <c r="N29" i="1"/>
  <c r="M29" i="1"/>
  <c r="K29" i="1"/>
  <c r="J29" i="1"/>
  <c r="I29" i="1"/>
  <c r="G29" i="1"/>
  <c r="E29" i="1"/>
  <c r="C29" i="1"/>
  <c r="O28" i="1"/>
  <c r="N28" i="1"/>
  <c r="M28" i="1"/>
  <c r="K28" i="1"/>
  <c r="J28" i="1"/>
  <c r="I28" i="1"/>
  <c r="G28" i="1"/>
  <c r="E28" i="1"/>
  <c r="C28" i="1"/>
  <c r="O27" i="1"/>
  <c r="N27" i="1"/>
  <c r="M27" i="1"/>
  <c r="K27" i="1"/>
  <c r="J27" i="1"/>
  <c r="I27" i="1"/>
  <c r="G27" i="1"/>
  <c r="E27" i="1"/>
  <c r="C27" i="1"/>
  <c r="O26" i="1"/>
  <c r="N26" i="1"/>
  <c r="M26" i="1"/>
  <c r="K26" i="1"/>
  <c r="J26" i="1"/>
  <c r="I26" i="1"/>
  <c r="G26" i="1"/>
  <c r="E26" i="1"/>
  <c r="C26" i="1"/>
  <c r="O25" i="1"/>
  <c r="N25" i="1"/>
  <c r="M25" i="1"/>
  <c r="K25" i="1"/>
  <c r="J25" i="1"/>
  <c r="I25" i="1"/>
  <c r="G25" i="1"/>
  <c r="E25" i="1"/>
  <c r="C25" i="1"/>
  <c r="O24" i="1"/>
  <c r="N24" i="1"/>
  <c r="M24" i="1"/>
  <c r="K24" i="1"/>
  <c r="J24" i="1"/>
  <c r="I24" i="1"/>
  <c r="G24" i="1"/>
  <c r="E24" i="1"/>
  <c r="C24" i="1"/>
  <c r="O23" i="1"/>
  <c r="N23" i="1"/>
  <c r="M23" i="1"/>
  <c r="K23" i="1"/>
  <c r="J23" i="1"/>
  <c r="I23" i="1"/>
  <c r="G23" i="1"/>
  <c r="E23" i="1"/>
  <c r="C23" i="1"/>
  <c r="O22" i="1"/>
  <c r="N22" i="1"/>
  <c r="M22" i="1"/>
  <c r="K22" i="1"/>
  <c r="J22" i="1"/>
  <c r="I22" i="1"/>
  <c r="G22" i="1"/>
  <c r="E22" i="1"/>
  <c r="C22" i="1"/>
  <c r="O21" i="1"/>
  <c r="N21" i="1"/>
  <c r="M21" i="1"/>
  <c r="K21" i="1"/>
  <c r="J21" i="1"/>
  <c r="I21" i="1"/>
  <c r="G21" i="1"/>
  <c r="E21" i="1"/>
  <c r="C21" i="1"/>
  <c r="O20" i="1"/>
  <c r="N20" i="1"/>
  <c r="M20" i="1"/>
  <c r="K20" i="1"/>
  <c r="J20" i="1"/>
  <c r="I20" i="1"/>
  <c r="G20" i="1"/>
  <c r="E20" i="1"/>
  <c r="C20" i="1"/>
  <c r="O19" i="1"/>
  <c r="N19" i="1"/>
  <c r="M19" i="1"/>
  <c r="K19" i="1"/>
  <c r="J19" i="1"/>
  <c r="I19" i="1"/>
  <c r="G19" i="1"/>
  <c r="E19" i="1"/>
  <c r="C19" i="1"/>
  <c r="O18" i="1"/>
  <c r="N18" i="1"/>
  <c r="M18" i="1"/>
  <c r="K18" i="1"/>
  <c r="J18" i="1"/>
  <c r="I18" i="1"/>
  <c r="G18" i="1"/>
  <c r="E18" i="1"/>
  <c r="C18" i="1"/>
</calcChain>
</file>

<file path=xl/sharedStrings.xml><?xml version="1.0" encoding="utf-8"?>
<sst xmlns="http://schemas.openxmlformats.org/spreadsheetml/2006/main" count="118" uniqueCount="31">
  <si>
    <t>東岐波ふれあいセンター</t>
    <rPh sb="0" eb="1">
      <t>ヒガシ</t>
    </rPh>
    <rPh sb="1" eb="3">
      <t>キワ</t>
    </rPh>
    <phoneticPr fontId="2"/>
  </si>
  <si>
    <t>曜日</t>
    <rPh sb="0" eb="2">
      <t>ヨウビ</t>
    </rPh>
    <phoneticPr fontId="2"/>
  </si>
  <si>
    <t>教室名</t>
    <rPh sb="0" eb="2">
      <t>キョウシツ</t>
    </rPh>
    <rPh sb="2" eb="3">
      <t>メイ</t>
    </rPh>
    <phoneticPr fontId="2"/>
  </si>
  <si>
    <t>開設日</t>
    <rPh sb="0" eb="2">
      <t>カイセツ</t>
    </rPh>
    <rPh sb="2" eb="3">
      <t>ビ</t>
    </rPh>
    <phoneticPr fontId="2"/>
  </si>
  <si>
    <t>開設時間</t>
    <rPh sb="0" eb="2">
      <t>カイセツ</t>
    </rPh>
    <rPh sb="2" eb="4">
      <t>ジカン</t>
    </rPh>
    <phoneticPr fontId="2"/>
  </si>
  <si>
    <t>会場</t>
    <rPh sb="0" eb="2">
      <t>カイジョウ</t>
    </rPh>
    <phoneticPr fontId="2"/>
  </si>
  <si>
    <t>対象者</t>
    <rPh sb="0" eb="3">
      <t>タイショウシャ</t>
    </rPh>
    <phoneticPr fontId="2"/>
  </si>
  <si>
    <t>世話人</t>
    <rPh sb="0" eb="2">
      <t>セワ</t>
    </rPh>
    <rPh sb="2" eb="3">
      <t>ニン</t>
    </rPh>
    <phoneticPr fontId="2"/>
  </si>
  <si>
    <t>連絡先</t>
    <rPh sb="0" eb="3">
      <t>レンラクサキ</t>
    </rPh>
    <phoneticPr fontId="2"/>
  </si>
  <si>
    <t>備考</t>
    <rPh sb="0" eb="2">
      <t>ビコウ</t>
    </rPh>
    <phoneticPr fontId="2"/>
  </si>
  <si>
    <t>月</t>
    <rPh sb="0" eb="1">
      <t>ゲツ</t>
    </rPh>
    <phoneticPr fontId="2"/>
  </si>
  <si>
    <t>第</t>
    <rPh sb="0" eb="1">
      <t>ダイ</t>
    </rPh>
    <phoneticPr fontId="2"/>
  </si>
  <si>
    <t>週</t>
    <rPh sb="0" eb="1">
      <t>シュウ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</si>
  <si>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</si>
  <si>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</si>
  <si>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</si>
  <si>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</si>
  <si>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火</t>
    <rPh sb="0" eb="1">
      <t>カ</t>
    </rPh>
    <phoneticPr fontId="2"/>
  </si>
  <si>
    <t>～</t>
    <phoneticPr fontId="2"/>
  </si>
  <si>
    <t>～</t>
    <phoneticPr fontId="2"/>
  </si>
  <si>
    <t>・</t>
    <phoneticPr fontId="2"/>
  </si>
  <si>
    <t>水</t>
    <rPh sb="0" eb="1">
      <t>スイ</t>
    </rPh>
    <phoneticPr fontId="2"/>
  </si>
  <si>
    <t>～</t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</si>
  <si>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</si>
  <si>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</si>
  <si>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～</t>
    <phoneticPr fontId="2"/>
  </si>
  <si>
    <t>・</t>
    <phoneticPr fontId="2"/>
  </si>
  <si>
    <t xml:space="preserve"> 一</t>
    <phoneticPr fontId="2"/>
  </si>
  <si>
    <t>土</t>
    <phoneticPr fontId="2"/>
  </si>
  <si>
    <t xml:space="preserve">   対象者区分：一般＝成人・女性、他＝その他</t>
    <rPh sb="9" eb="11">
      <t>イッパン</t>
    </rPh>
    <phoneticPr fontId="2"/>
  </si>
  <si>
    <r>
      <rPr>
        <b/>
        <sz val="24"/>
        <color theme="1"/>
        <rFont val="ＭＳ Ｐゴシック"/>
        <family val="3"/>
        <charset val="128"/>
        <scheme val="minor"/>
      </rPr>
      <t>受講希望・詳細は、</t>
    </r>
    <r>
      <rPr>
        <b/>
        <u/>
        <sz val="24"/>
        <color theme="1"/>
        <rFont val="ＭＳ Ｐゴシック"/>
        <family val="3"/>
        <charset val="128"/>
        <scheme val="minor"/>
      </rPr>
      <t>世話人の方へお問い合わせください。</t>
    </r>
    <rPh sb="0" eb="2">
      <t>ジュコウ</t>
    </rPh>
    <rPh sb="2" eb="4">
      <t>キボウ</t>
    </rPh>
    <rPh sb="5" eb="7">
      <t>ショウサイ</t>
    </rPh>
    <rPh sb="9" eb="11">
      <t>セワ</t>
    </rPh>
    <rPh sb="11" eb="12">
      <t>ニン</t>
    </rPh>
    <rPh sb="13" eb="14">
      <t>ホウ</t>
    </rPh>
    <rPh sb="16" eb="17">
      <t>ト</t>
    </rPh>
    <rPh sb="18" eb="19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</si>
</sst>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FFFFFF"/>
      <name val="Arial"/>
      <family val="2"/>
    </font>
    <font>
      <b/>
      <sz val="2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rgb="FF000000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u/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20" fontId="8" fillId="0" borderId="12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20" fontId="8" fillId="0" borderId="14" xfId="0" applyNumberFormat="1" applyFont="1" applyFill="1" applyBorder="1" applyAlignment="1">
      <alignment horizontal="center" vertical="center"/>
    </xf>
    <xf numFmtId="0" fontId="8" fillId="0" borderId="13" xfId="0" applyFont="1" applyBorder="1">
      <alignment vertical="center"/>
    </xf>
    <xf numFmtId="20" fontId="8" fillId="0" borderId="17" xfId="0" applyNumberFormat="1" applyFont="1" applyFill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20" fontId="8" fillId="0" borderId="24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20" fontId="8" fillId="0" borderId="13" xfId="0" applyNumberFormat="1" applyFont="1" applyFill="1" applyBorder="1" applyAlignment="1">
      <alignment horizontal="center" vertical="center"/>
    </xf>
    <xf numFmtId="20" fontId="8" fillId="0" borderId="0" xfId="0" applyNumberFormat="1" applyFont="1" applyFill="1" applyBorder="1" applyAlignment="1">
      <alignment horizontal="center" vertical="center"/>
    </xf>
    <xf numFmtId="20" fontId="8" fillId="0" borderId="26" xfId="0" applyNumberFormat="1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20" fontId="8" fillId="0" borderId="34" xfId="0" applyNumberFormat="1" applyFont="1" applyFill="1" applyBorder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1" fillId="0" borderId="0" xfId="0" applyFont="1" applyAlignment="1">
      <alignment horizontal="left" vertical="center" indent="1"/>
    </xf>
    <xf numFmtId="0" fontId="8" fillId="0" borderId="7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20" fontId="8" fillId="0" borderId="22" xfId="0" applyNumberFormat="1" applyFont="1" applyFill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0" fillId="0" borderId="0" xfId="0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49</xdr:row>
      <xdr:rowOff>85725</xdr:rowOff>
    </xdr:from>
    <xdr:to>
      <xdr:col>16</xdr:col>
      <xdr:colOff>0</xdr:colOff>
      <xdr:row>52</xdr:row>
      <xdr:rowOff>85725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685800" y="16706850"/>
          <a:ext cx="11668125" cy="51435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647701</xdr:colOff>
      <xdr:row>0</xdr:row>
      <xdr:rowOff>9524</xdr:rowOff>
    </xdr:from>
    <xdr:to>
      <xdr:col>16</xdr:col>
      <xdr:colOff>0</xdr:colOff>
      <xdr:row>9</xdr:row>
      <xdr:rowOff>152399</xdr:rowOff>
    </xdr:to>
    <xdr:sp macro="" textlink="">
      <xdr:nvSpPr>
        <xdr:cNvPr id="3" name="上リボン 2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7701" y="9524"/>
          <a:ext cx="11706224" cy="1685925"/>
        </a:xfrm>
        <a:prstGeom prst="ribbon2">
          <a:avLst>
            <a:gd name="adj1" fmla="val 11768"/>
            <a:gd name="adj2" fmla="val 75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>
              <a:solidFill>
                <a:schemeClr val="tx1"/>
              </a:solidFill>
            </a:rPr>
            <a:t>令和</a:t>
          </a:r>
          <a:r>
            <a:rPr kumimoji="1" lang="en-US" altLang="ja-JP" sz="3600">
              <a:solidFill>
                <a:schemeClr val="tx1"/>
              </a:solidFill>
            </a:rPr>
            <a:t>4</a:t>
          </a:r>
          <a:r>
            <a:rPr kumimoji="1" lang="ja-JP" altLang="en-US" sz="3600">
              <a:solidFill>
                <a:schemeClr val="tx1"/>
              </a:solidFill>
            </a:rPr>
            <a:t>年度</a:t>
          </a:r>
          <a:endParaRPr kumimoji="1" lang="en-US" altLang="ja-JP" sz="3600">
            <a:solidFill>
              <a:schemeClr val="tx1"/>
            </a:solidFill>
          </a:endParaRPr>
        </a:p>
        <a:p>
          <a:pPr algn="ctr"/>
          <a:r>
            <a:rPr kumimoji="1" lang="ja-JP" altLang="en-US" sz="3600">
              <a:solidFill>
                <a:schemeClr val="tx1"/>
              </a:solidFill>
            </a:rPr>
            <a:t>自主運営教室一覧</a:t>
          </a:r>
        </a:p>
      </xdr:txBody>
    </xdr:sp>
    <xdr:clientData/>
  </xdr:twoCellAnchor>
  <xdr:twoCellAnchor>
    <xdr:from>
      <xdr:col>1</xdr:col>
      <xdr:colOff>9525</xdr:colOff>
      <xdr:row>10</xdr:row>
      <xdr:rowOff>19050</xdr:rowOff>
    </xdr:from>
    <xdr:to>
      <xdr:col>16</xdr:col>
      <xdr:colOff>0</xdr:colOff>
      <xdr:row>15</xdr:row>
      <xdr:rowOff>171450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695325" y="1733550"/>
          <a:ext cx="11658600" cy="1009650"/>
        </a:xfrm>
        <a:prstGeom prst="round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361950</xdr:colOff>
      <xdr:row>49</xdr:row>
      <xdr:rowOff>104774</xdr:rowOff>
    </xdr:from>
    <xdr:to>
      <xdr:col>14</xdr:col>
      <xdr:colOff>1076325</xdr:colOff>
      <xdr:row>52</xdr:row>
      <xdr:rowOff>57149</xdr:rowOff>
    </xdr:to>
    <xdr:sp macro="" textlink="">
      <xdr:nvSpPr>
        <xdr:cNvPr id="5" name="Text Box 2">
          <a:extLst>
            <a:ext uri="{FF2B5EF4-FFF2-40B4-BE49-F238E27FC236}">
              <a16:creationId xmlns="" xmlns:a16="http://schemas.microsoft.com/office/drawing/2014/main" id="{00000000-0008-0000-0200-000002040000}"/>
            </a:ext>
          </a:extLst>
        </xdr:cNvPr>
        <xdr:cNvSpPr txBox="1">
          <a:spLocks noChangeArrowheads="1"/>
        </xdr:cNvSpPr>
      </xdr:nvSpPr>
      <xdr:spPr bwMode="auto">
        <a:xfrm>
          <a:off x="885825" y="14287499"/>
          <a:ext cx="9972675" cy="466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対象者区分：青＝青少年、一＝成人・女性、高＝高齢者、他＝その他</a:t>
          </a:r>
        </a:p>
      </xdr:txBody>
    </xdr:sp>
    <xdr:clientData/>
  </xdr:twoCellAnchor>
  <xdr:twoCellAnchor editAs="oneCell">
    <xdr:from>
      <xdr:col>1</xdr:col>
      <xdr:colOff>63887</xdr:colOff>
      <xdr:row>10</xdr:row>
      <xdr:rowOff>85725</xdr:rowOff>
    </xdr:from>
    <xdr:to>
      <xdr:col>2</xdr:col>
      <xdr:colOff>885825</xdr:colOff>
      <xdr:row>15</xdr:row>
      <xdr:rowOff>104775</xdr:rowOff>
    </xdr:to>
    <xdr:pic>
      <xdr:nvPicPr>
        <xdr:cNvPr id="6" name="図 5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87" y="1800225"/>
          <a:ext cx="1136263" cy="876300"/>
        </a:xfrm>
        <a:prstGeom prst="rect">
          <a:avLst/>
        </a:prstGeom>
      </xdr:spPr>
    </xdr:pic>
    <xdr:clientData/>
  </xdr:twoCellAnchor>
  <xdr:twoCellAnchor editAs="oneCell">
    <xdr:from>
      <xdr:col>14</xdr:col>
      <xdr:colOff>1038225</xdr:colOff>
      <xdr:row>10</xdr:row>
      <xdr:rowOff>49111</xdr:rowOff>
    </xdr:from>
    <xdr:to>
      <xdr:col>15</xdr:col>
      <xdr:colOff>428626</xdr:colOff>
      <xdr:row>13</xdr:row>
      <xdr:rowOff>155620</xdr:rowOff>
    </xdr:to>
    <xdr:pic>
      <xdr:nvPicPr>
        <xdr:cNvPr id="7" name="図 6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63300" y="1763611"/>
          <a:ext cx="1076325" cy="620859"/>
        </a:xfrm>
        <a:prstGeom prst="rect">
          <a:avLst/>
        </a:prstGeom>
      </xdr:spPr>
    </xdr:pic>
    <xdr:clientData/>
  </xdr:twoCellAnchor>
  <xdr:twoCellAnchor editAs="oneCell">
    <xdr:from>
      <xdr:col>12</xdr:col>
      <xdr:colOff>314049</xdr:colOff>
      <xdr:row>0</xdr:row>
      <xdr:rowOff>19050</xdr:rowOff>
    </xdr:from>
    <xdr:to>
      <xdr:col>14</xdr:col>
      <xdr:colOff>242309</xdr:colOff>
      <xdr:row>11</xdr:row>
      <xdr:rowOff>95250</xdr:rowOff>
    </xdr:to>
    <xdr:pic>
      <xdr:nvPicPr>
        <xdr:cNvPr id="8" name="図 7">
          <a:extLst>
            <a:ext uri="{FF2B5EF4-FFF2-40B4-BE49-F238E27FC236}">
              <a16:creationId xmlns="" xmlns:a16="http://schemas.microsoft.com/office/drawing/2014/main" id="{2D4A483A-F076-4D96-960D-D0C147313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1749" y="19050"/>
          <a:ext cx="1738011" cy="1962150"/>
        </a:xfrm>
        <a:prstGeom prst="rect">
          <a:avLst/>
        </a:prstGeom>
      </xdr:spPr>
    </xdr:pic>
    <xdr:clientData/>
  </xdr:twoCellAnchor>
  <xdr:twoCellAnchor editAs="oneCell">
    <xdr:from>
      <xdr:col>2</xdr:col>
      <xdr:colOff>1206501</xdr:colOff>
      <xdr:row>0</xdr:row>
      <xdr:rowOff>114300</xdr:rowOff>
    </xdr:from>
    <xdr:to>
      <xdr:col>4</xdr:col>
      <xdr:colOff>454073</xdr:colOff>
      <xdr:row>10</xdr:row>
      <xdr:rowOff>50800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2F679C45-45A4-4344-AF9C-10D7F6ABB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4251" y="114300"/>
          <a:ext cx="2133647" cy="1651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4&#33258;&#20027;&#36939;&#21942;&#25945;&#23460;&#19968;&#35239;&#34920;&#122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ベース"/>
      <sheetName val="入力用"/>
      <sheetName val="一覧表２０２１　印刷用"/>
      <sheetName val="料金表"/>
      <sheetName val="入力用新"/>
      <sheetName val="2020印刷一覧表"/>
      <sheetName val="一覧表 (新)"/>
      <sheetName val="チェック用"/>
      <sheetName val="修正用"/>
      <sheetName val="Sheet1"/>
    </sheetNames>
    <sheetDataSet>
      <sheetData sheetId="0"/>
      <sheetData sheetId="1">
        <row r="2">
          <cell r="A2">
            <v>1</v>
          </cell>
          <cell r="B2" t="str">
            <v>俳句（苺句会）教室</v>
          </cell>
          <cell r="C2" t="str">
            <v>永田　芳子</v>
          </cell>
          <cell r="D2" t="str">
            <v>2</v>
          </cell>
          <cell r="E2">
            <v>0.54166666666666696</v>
          </cell>
          <cell r="F2">
            <v>0.625</v>
          </cell>
          <cell r="G2">
            <v>0.54166666666666663</v>
          </cell>
          <cell r="H2">
            <v>0.625</v>
          </cell>
          <cell r="I2" t="str">
            <v>研修室</v>
          </cell>
          <cell r="J2" t="str">
            <v>高齢者</v>
          </cell>
          <cell r="K2" t="str">
            <v>高</v>
          </cell>
          <cell r="L2" t="str">
            <v/>
          </cell>
          <cell r="M2" t="str">
            <v/>
          </cell>
          <cell r="N2" t="str">
            <v>58-5041</v>
          </cell>
        </row>
        <row r="3">
          <cell r="A3">
            <v>2</v>
          </cell>
          <cell r="B3" t="str">
            <v>俳句（皐月句会）教室</v>
          </cell>
          <cell r="C3" t="str">
            <v>永田　芳子</v>
          </cell>
          <cell r="D3">
            <v>4</v>
          </cell>
          <cell r="E3">
            <v>0.5625</v>
          </cell>
          <cell r="F3">
            <v>0.64583333333333337</v>
          </cell>
          <cell r="G3">
            <v>0.5625</v>
          </cell>
          <cell r="H3">
            <v>0.64583333333333337</v>
          </cell>
          <cell r="I3" t="str">
            <v>研修室</v>
          </cell>
          <cell r="J3" t="str">
            <v>高齢者</v>
          </cell>
          <cell r="K3" t="str">
            <v>高</v>
          </cell>
          <cell r="L3" t="str">
            <v/>
          </cell>
          <cell r="M3" t="str">
            <v/>
          </cell>
          <cell r="N3" t="str">
            <v>58-5041</v>
          </cell>
        </row>
        <row r="4">
          <cell r="A4">
            <v>3</v>
          </cell>
          <cell r="B4" t="str">
            <v>俳句（如月句会）教室</v>
          </cell>
          <cell r="C4" t="str">
            <v>永田　芳子</v>
          </cell>
          <cell r="D4">
            <v>4</v>
          </cell>
          <cell r="E4">
            <v>0.54166666666666696</v>
          </cell>
          <cell r="F4">
            <v>0.66666666666666663</v>
          </cell>
          <cell r="G4">
            <v>0.54166666666666663</v>
          </cell>
          <cell r="H4">
            <v>0.66666666666666663</v>
          </cell>
          <cell r="I4" t="str">
            <v>研修室</v>
          </cell>
          <cell r="J4" t="str">
            <v>高齢者</v>
          </cell>
          <cell r="K4" t="str">
            <v>高</v>
          </cell>
          <cell r="L4" t="str">
            <v/>
          </cell>
          <cell r="M4" t="str">
            <v/>
          </cell>
          <cell r="N4" t="str">
            <v>58-5041</v>
          </cell>
        </row>
        <row r="5">
          <cell r="A5">
            <v>4</v>
          </cell>
          <cell r="B5" t="str">
            <v>健康教室</v>
          </cell>
          <cell r="C5" t="str">
            <v>永田　一枝</v>
          </cell>
          <cell r="D5" t="str">
            <v>1,3</v>
          </cell>
          <cell r="E5">
            <v>0.39583333333333331</v>
          </cell>
          <cell r="F5">
            <v>0.45833333333333331</v>
          </cell>
          <cell r="G5">
            <v>0.375</v>
          </cell>
          <cell r="H5">
            <v>0.47916666666666669</v>
          </cell>
          <cell r="I5" t="str">
            <v>講堂</v>
          </cell>
          <cell r="J5" t="str">
            <v>高齢者</v>
          </cell>
          <cell r="K5" t="str">
            <v>高</v>
          </cell>
          <cell r="L5" t="str">
            <v/>
          </cell>
          <cell r="M5" t="str">
            <v/>
          </cell>
          <cell r="N5" t="str">
            <v>58-4632</v>
          </cell>
        </row>
        <row r="6">
          <cell r="A6">
            <v>5</v>
          </cell>
          <cell r="B6" t="str">
            <v>布遊び手作りサロン</v>
          </cell>
          <cell r="C6" t="str">
            <v>青木　幸枝</v>
          </cell>
          <cell r="D6" t="str">
            <v>2,4</v>
          </cell>
          <cell r="E6">
            <v>0.375</v>
          </cell>
          <cell r="F6">
            <v>0.5</v>
          </cell>
          <cell r="G6">
            <v>0.375</v>
          </cell>
          <cell r="H6">
            <v>0.5</v>
          </cell>
          <cell r="I6" t="str">
            <v>研修室</v>
          </cell>
          <cell r="J6" t="str">
            <v>女性</v>
          </cell>
          <cell r="K6" t="str">
            <v>一</v>
          </cell>
          <cell r="L6" t="str">
            <v/>
          </cell>
          <cell r="M6" t="str">
            <v/>
          </cell>
          <cell r="N6" t="str">
            <v>090-3746-1604</v>
          </cell>
        </row>
        <row r="7">
          <cell r="A7">
            <v>6</v>
          </cell>
          <cell r="B7" t="str">
            <v>着物リフォーム教室</v>
          </cell>
          <cell r="C7" t="str">
            <v>青木　幸枝</v>
          </cell>
          <cell r="D7" t="str">
            <v>1,3</v>
          </cell>
          <cell r="E7">
            <v>0.5625</v>
          </cell>
          <cell r="F7">
            <v>0.6875</v>
          </cell>
          <cell r="G7">
            <v>0.5625</v>
          </cell>
          <cell r="H7">
            <v>0.6875</v>
          </cell>
          <cell r="I7" t="str">
            <v>研修室</v>
          </cell>
          <cell r="J7" t="str">
            <v>女性</v>
          </cell>
          <cell r="K7" t="str">
            <v>一</v>
          </cell>
          <cell r="L7" t="str">
            <v/>
          </cell>
          <cell r="M7" t="str">
            <v/>
          </cell>
          <cell r="N7" t="str">
            <v>090-3746-1604</v>
          </cell>
        </row>
        <row r="8">
          <cell r="A8">
            <v>7</v>
          </cell>
          <cell r="B8" t="str">
            <v>社交ダンス（B）</v>
          </cell>
          <cell r="C8" t="str">
            <v>吉武　修一</v>
          </cell>
          <cell r="D8" t="str">
            <v>1,2,3,4</v>
          </cell>
          <cell r="E8">
            <v>0.58333333333333304</v>
          </cell>
          <cell r="F8">
            <v>0.66666666666666696</v>
          </cell>
          <cell r="G8">
            <v>0.58333333333333304</v>
          </cell>
          <cell r="H8">
            <v>0.66666666666666696</v>
          </cell>
          <cell r="I8" t="str">
            <v>講堂</v>
          </cell>
          <cell r="J8" t="str">
            <v>成人</v>
          </cell>
          <cell r="K8" t="str">
            <v>一</v>
          </cell>
          <cell r="L8" t="str">
            <v/>
          </cell>
          <cell r="M8" t="str">
            <v/>
          </cell>
          <cell r="N8" t="str">
            <v>090-7377-4436</v>
          </cell>
        </row>
        <row r="9">
          <cell r="A9">
            <v>8</v>
          </cell>
          <cell r="B9" t="str">
            <v>あしこし元気体操教室</v>
          </cell>
          <cell r="C9" t="str">
            <v>海田  善文</v>
          </cell>
          <cell r="D9" t="str">
            <v>2,3,4</v>
          </cell>
          <cell r="E9">
            <v>0.41666666666666702</v>
          </cell>
          <cell r="F9">
            <v>0.46875</v>
          </cell>
          <cell r="G9">
            <v>0.39583333333333298</v>
          </cell>
          <cell r="H9">
            <v>0.47916666666666702</v>
          </cell>
          <cell r="I9" t="str">
            <v>講堂</v>
          </cell>
          <cell r="J9" t="str">
            <v>高齢者</v>
          </cell>
          <cell r="K9" t="str">
            <v>高</v>
          </cell>
          <cell r="L9" t="str">
            <v/>
          </cell>
          <cell r="M9" t="str">
            <v/>
          </cell>
          <cell r="N9" t="str">
            <v>090-1016-7047</v>
          </cell>
        </row>
        <row r="10">
          <cell r="A10">
            <v>9</v>
          </cell>
          <cell r="B10" t="str">
            <v>篆刻教室</v>
          </cell>
          <cell r="C10" t="str">
            <v>岡村　雅宏</v>
          </cell>
          <cell r="D10" t="str">
            <v>1,3</v>
          </cell>
          <cell r="E10">
            <v>0.375</v>
          </cell>
          <cell r="F10">
            <v>0.5</v>
          </cell>
          <cell r="G10">
            <v>0.375</v>
          </cell>
          <cell r="H10">
            <v>0.5</v>
          </cell>
          <cell r="I10" t="str">
            <v>研修室</v>
          </cell>
          <cell r="J10" t="str">
            <v>成人</v>
          </cell>
          <cell r="K10" t="str">
            <v>一</v>
          </cell>
          <cell r="L10" t="str">
            <v/>
          </cell>
          <cell r="M10" t="str">
            <v/>
          </cell>
          <cell r="N10" t="str">
            <v>58-3338</v>
          </cell>
        </row>
        <row r="11">
          <cell r="A11">
            <v>10</v>
          </cell>
          <cell r="B11" t="str">
            <v>ハーモニカ教室</v>
          </cell>
          <cell r="C11" t="str">
            <v>岡田　惇</v>
          </cell>
          <cell r="D11" t="str">
            <v>2,4</v>
          </cell>
          <cell r="E11">
            <v>0.41666666666666669</v>
          </cell>
          <cell r="F11">
            <v>0.5</v>
          </cell>
          <cell r="G11">
            <v>0.41666666666666669</v>
          </cell>
          <cell r="H11">
            <v>0.5</v>
          </cell>
          <cell r="I11" t="str">
            <v>別館(和室）</v>
          </cell>
          <cell r="J11" t="str">
            <v>高齢者</v>
          </cell>
          <cell r="K11" t="str">
            <v>高</v>
          </cell>
          <cell r="L11" t="str">
            <v/>
          </cell>
          <cell r="M11" t="str">
            <v/>
          </cell>
          <cell r="N11" t="str">
            <v>090-7504-0165</v>
          </cell>
        </row>
        <row r="12">
          <cell r="A12">
            <v>11</v>
          </cell>
          <cell r="B12" t="str">
            <v>太極拳同好会</v>
          </cell>
          <cell r="C12" t="str">
            <v>西本　次男</v>
          </cell>
          <cell r="D12" t="str">
            <v>1,2,3,4</v>
          </cell>
          <cell r="E12">
            <v>0.4375</v>
          </cell>
          <cell r="F12">
            <v>0.47916666666666702</v>
          </cell>
          <cell r="G12">
            <v>0.4375</v>
          </cell>
          <cell r="H12">
            <v>0.47916666666666702</v>
          </cell>
          <cell r="I12" t="str">
            <v>講堂</v>
          </cell>
          <cell r="J12" t="str">
            <v>高齢者</v>
          </cell>
          <cell r="K12" t="str">
            <v>高</v>
          </cell>
          <cell r="L12" t="str">
            <v>成人</v>
          </cell>
          <cell r="M12" t="str">
            <v>一</v>
          </cell>
          <cell r="N12" t="str">
            <v>58-4697</v>
          </cell>
        </row>
        <row r="13">
          <cell r="A13">
            <v>12</v>
          </cell>
          <cell r="B13" t="str">
            <v>中高年卓球教室</v>
          </cell>
          <cell r="C13" t="str">
            <v>吉山　輝伸</v>
          </cell>
          <cell r="D13" t="str">
            <v>1,2,3,4</v>
          </cell>
          <cell r="E13">
            <v>0.54166666666666696</v>
          </cell>
          <cell r="F13">
            <v>0.66666666666666696</v>
          </cell>
          <cell r="G13">
            <v>0.54166666666666696</v>
          </cell>
          <cell r="H13">
            <v>0.66666666666666696</v>
          </cell>
          <cell r="I13" t="str">
            <v>講堂</v>
          </cell>
          <cell r="J13" t="str">
            <v>高齢者</v>
          </cell>
          <cell r="K13" t="str">
            <v>高</v>
          </cell>
          <cell r="L13" t="str">
            <v>成人</v>
          </cell>
          <cell r="M13" t="str">
            <v>一</v>
          </cell>
          <cell r="N13" t="str">
            <v>58-3023</v>
          </cell>
        </row>
        <row r="14">
          <cell r="A14">
            <v>13</v>
          </cell>
          <cell r="B14" t="str">
            <v>和の手作り教室</v>
          </cell>
          <cell r="C14" t="str">
            <v>山中　葉子</v>
          </cell>
          <cell r="D14" t="str">
            <v>2,4</v>
          </cell>
          <cell r="E14">
            <v>0.54166666666666696</v>
          </cell>
          <cell r="F14">
            <v>0.66666666666666696</v>
          </cell>
          <cell r="G14">
            <v>0.54166666666666696</v>
          </cell>
          <cell r="H14">
            <v>0.66666666666666696</v>
          </cell>
          <cell r="I14" t="str">
            <v>研修室</v>
          </cell>
          <cell r="J14" t="str">
            <v>女性</v>
          </cell>
          <cell r="K14" t="str">
            <v>一</v>
          </cell>
          <cell r="L14" t="str">
            <v/>
          </cell>
          <cell r="M14" t="str">
            <v/>
          </cell>
          <cell r="N14" t="str">
            <v>58-3698</v>
          </cell>
        </row>
        <row r="15">
          <cell r="A15">
            <v>14</v>
          </cell>
          <cell r="B15" t="str">
            <v>わいわいキッチン</v>
          </cell>
          <cell r="C15" t="str">
            <v>中村　洋子</v>
          </cell>
          <cell r="D15">
            <v>2</v>
          </cell>
          <cell r="E15">
            <v>0.39583333333333298</v>
          </cell>
          <cell r="F15">
            <v>0.52083333333333304</v>
          </cell>
          <cell r="G15">
            <v>0.375</v>
          </cell>
          <cell r="H15">
            <v>0.54166666666666663</v>
          </cell>
          <cell r="I15" t="str">
            <v>調理室</v>
          </cell>
          <cell r="J15" t="str">
            <v>女性</v>
          </cell>
          <cell r="K15" t="str">
            <v>一</v>
          </cell>
          <cell r="L15" t="str">
            <v/>
          </cell>
          <cell r="M15" t="str">
            <v/>
          </cell>
          <cell r="N15" t="str">
            <v>58-2435</v>
          </cell>
        </row>
        <row r="16">
          <cell r="A16">
            <v>15</v>
          </cell>
          <cell r="B16" t="str">
            <v>社交ダンス（A）</v>
          </cell>
          <cell r="C16" t="str">
            <v>西村  由利子</v>
          </cell>
          <cell r="D16" t="str">
            <v>1,2,3,4</v>
          </cell>
          <cell r="E16">
            <v>0.5625</v>
          </cell>
          <cell r="F16">
            <v>0.64583333333333304</v>
          </cell>
          <cell r="G16">
            <v>0.5625</v>
          </cell>
          <cell r="H16">
            <v>0.64583333333333304</v>
          </cell>
          <cell r="I16" t="str">
            <v>講堂</v>
          </cell>
          <cell r="J16" t="str">
            <v>高齢者</v>
          </cell>
          <cell r="K16" t="str">
            <v>高</v>
          </cell>
          <cell r="L16" t="str">
            <v/>
          </cell>
          <cell r="M16" t="str">
            <v/>
          </cell>
          <cell r="N16" t="str">
            <v>58-3448</v>
          </cell>
        </row>
        <row r="17">
          <cell r="A17">
            <v>16</v>
          </cell>
          <cell r="B17" t="str">
            <v>ちぎり絵教室</v>
          </cell>
          <cell r="C17" t="str">
            <v>松崎　典恵</v>
          </cell>
          <cell r="D17">
            <v>3</v>
          </cell>
          <cell r="E17">
            <v>0.5625</v>
          </cell>
          <cell r="F17">
            <v>0.6875</v>
          </cell>
          <cell r="G17">
            <v>0.5625</v>
          </cell>
          <cell r="H17">
            <v>0.6875</v>
          </cell>
          <cell r="I17" t="str">
            <v>研修室</v>
          </cell>
          <cell r="J17" t="str">
            <v>成人</v>
          </cell>
          <cell r="K17" t="str">
            <v>一</v>
          </cell>
          <cell r="L17" t="str">
            <v/>
          </cell>
          <cell r="M17" t="str">
            <v/>
          </cell>
          <cell r="N17" t="str">
            <v>58-2433</v>
          </cell>
        </row>
        <row r="18">
          <cell r="A18">
            <v>17</v>
          </cell>
          <cell r="B18" t="str">
            <v>３Bシェイプアップ体操</v>
          </cell>
          <cell r="C18" t="str">
            <v>藤本　京子</v>
          </cell>
          <cell r="D18" t="str">
            <v>1,2,3,4</v>
          </cell>
          <cell r="E18">
            <v>0.8125</v>
          </cell>
          <cell r="F18">
            <v>0.875</v>
          </cell>
          <cell r="G18">
            <v>0.79166666666666663</v>
          </cell>
          <cell r="H18">
            <v>0.875</v>
          </cell>
          <cell r="I18" t="str">
            <v>講堂</v>
          </cell>
          <cell r="J18" t="str">
            <v>成人</v>
          </cell>
          <cell r="K18" t="str">
            <v>一</v>
          </cell>
          <cell r="L18" t="str">
            <v/>
          </cell>
          <cell r="M18" t="str">
            <v/>
          </cell>
          <cell r="N18" t="str">
            <v>58-2239</v>
          </cell>
        </row>
        <row r="19">
          <cell r="A19">
            <v>18</v>
          </cell>
          <cell r="B19" t="str">
            <v>手話教室</v>
          </cell>
          <cell r="C19" t="str">
            <v>猶　  泰子</v>
          </cell>
          <cell r="D19">
            <v>2</v>
          </cell>
          <cell r="E19">
            <v>0.79166666666666696</v>
          </cell>
          <cell r="F19">
            <v>0.85416666666666696</v>
          </cell>
          <cell r="G19">
            <v>0.77083333333333304</v>
          </cell>
          <cell r="H19">
            <v>0.85416666666666696</v>
          </cell>
          <cell r="I19" t="str">
            <v>研修室</v>
          </cell>
          <cell r="J19" t="str">
            <v>成人</v>
          </cell>
          <cell r="K19" t="str">
            <v>一</v>
          </cell>
          <cell r="L19" t="str">
            <v/>
          </cell>
          <cell r="M19" t="str">
            <v/>
          </cell>
          <cell r="N19" t="str">
            <v>58-4739</v>
          </cell>
        </row>
        <row r="20">
          <cell r="A20">
            <v>19</v>
          </cell>
          <cell r="B20" t="str">
            <v>詩吟教室</v>
          </cell>
          <cell r="C20" t="str">
            <v>中野　正子</v>
          </cell>
          <cell r="D20" t="str">
            <v>1,3</v>
          </cell>
          <cell r="E20">
            <v>0.41666666666666702</v>
          </cell>
          <cell r="F20">
            <v>0.5</v>
          </cell>
          <cell r="G20">
            <v>0.41666666666666702</v>
          </cell>
          <cell r="H20">
            <v>0.5</v>
          </cell>
          <cell r="I20" t="str">
            <v>研修室</v>
          </cell>
          <cell r="J20" t="str">
            <v>成人</v>
          </cell>
          <cell r="K20" t="str">
            <v>一</v>
          </cell>
          <cell r="L20" t="str">
            <v/>
          </cell>
          <cell r="M20" t="str">
            <v/>
          </cell>
          <cell r="N20" t="str">
            <v>58-3300</v>
          </cell>
        </row>
        <row r="21">
          <cell r="A21">
            <v>20</v>
          </cell>
          <cell r="B21" t="str">
            <v>古文書を楽しむ会</v>
          </cell>
          <cell r="C21" t="str">
            <v>森　昌幸</v>
          </cell>
          <cell r="D21" t="str">
            <v>1,3</v>
          </cell>
          <cell r="E21">
            <v>0.72916666666666663</v>
          </cell>
          <cell r="F21">
            <v>0.8125</v>
          </cell>
          <cell r="G21">
            <v>0.72916666666666663</v>
          </cell>
          <cell r="H21">
            <v>0.8125</v>
          </cell>
          <cell r="I21" t="str">
            <v>研修室</v>
          </cell>
          <cell r="J21" t="str">
            <v>成人</v>
          </cell>
          <cell r="K21" t="str">
            <v>一</v>
          </cell>
          <cell r="L21" t="str">
            <v/>
          </cell>
          <cell r="M21" t="str">
            <v/>
          </cell>
          <cell r="N21" t="str">
            <v>090-7595-9541</v>
          </cell>
        </row>
        <row r="22">
          <cell r="A22">
            <v>21</v>
          </cell>
          <cell r="B22" t="str">
            <v>編物教室</v>
          </cell>
          <cell r="C22" t="str">
            <v>矢野　昭子</v>
          </cell>
          <cell r="D22" t="str">
            <v>1,3</v>
          </cell>
          <cell r="E22">
            <v>0.54166666666666696</v>
          </cell>
          <cell r="F22">
            <v>0.66666666666666696</v>
          </cell>
          <cell r="G22">
            <v>0.54166666666666696</v>
          </cell>
          <cell r="H22">
            <v>0.66666666666666696</v>
          </cell>
          <cell r="I22" t="str">
            <v>研修室</v>
          </cell>
          <cell r="J22" t="str">
            <v>成人</v>
          </cell>
          <cell r="K22" t="str">
            <v>一</v>
          </cell>
          <cell r="L22" t="str">
            <v/>
          </cell>
          <cell r="M22" t="str">
            <v/>
          </cell>
          <cell r="N22" t="str">
            <v>58-5913</v>
          </cell>
        </row>
        <row r="23">
          <cell r="A23">
            <v>22</v>
          </cell>
          <cell r="B23" t="str">
            <v>楽しくストレッチ教室</v>
          </cell>
          <cell r="C23" t="str">
            <v>西谷　艶子</v>
          </cell>
          <cell r="D23">
            <v>1</v>
          </cell>
          <cell r="E23">
            <v>0.52083333333333337</v>
          </cell>
          <cell r="F23">
            <v>0.60416666666666663</v>
          </cell>
          <cell r="G23">
            <v>0.52083333333333337</v>
          </cell>
          <cell r="H23">
            <v>0.60416666666666663</v>
          </cell>
          <cell r="I23" t="str">
            <v>講堂</v>
          </cell>
          <cell r="J23" t="str">
            <v>成人</v>
          </cell>
          <cell r="K23" t="str">
            <v>一</v>
          </cell>
          <cell r="L23" t="str">
            <v/>
          </cell>
          <cell r="M23" t="str">
            <v/>
          </cell>
          <cell r="N23" t="str">
            <v>58-4124</v>
          </cell>
        </row>
        <row r="24">
          <cell r="A24">
            <v>23</v>
          </cell>
          <cell r="B24" t="str">
            <v>楽しくストレッチ教室</v>
          </cell>
          <cell r="C24">
            <v>0</v>
          </cell>
          <cell r="D24">
            <v>3</v>
          </cell>
          <cell r="E24">
            <v>0.5625</v>
          </cell>
          <cell r="F24">
            <v>0.64583333333333304</v>
          </cell>
          <cell r="G24">
            <v>0.5625</v>
          </cell>
          <cell r="H24">
            <v>0.64583333333333304</v>
          </cell>
          <cell r="I24" t="str">
            <v>講堂</v>
          </cell>
          <cell r="J24" t="str">
            <v/>
          </cell>
          <cell r="K24" t="str">
            <v>他</v>
          </cell>
          <cell r="L24" t="str">
            <v/>
          </cell>
          <cell r="M24" t="str">
            <v/>
          </cell>
          <cell r="N24">
            <v>0</v>
          </cell>
        </row>
        <row r="25">
          <cell r="A25">
            <v>24</v>
          </cell>
          <cell r="B25" t="str">
            <v>K&amp;Fダンス教室</v>
          </cell>
          <cell r="C25" t="str">
            <v>畑谷　詩織</v>
          </cell>
          <cell r="D25" t="str">
            <v>1,2,3,4</v>
          </cell>
          <cell r="E25">
            <v>0.75</v>
          </cell>
          <cell r="F25">
            <v>0.875</v>
          </cell>
          <cell r="G25">
            <v>0.75</v>
          </cell>
          <cell r="H25">
            <v>0.875</v>
          </cell>
          <cell r="I25" t="str">
            <v>講堂</v>
          </cell>
          <cell r="J25" t="str">
            <v>青少年</v>
          </cell>
          <cell r="K25" t="str">
            <v>青</v>
          </cell>
          <cell r="L25" t="str">
            <v>成人</v>
          </cell>
          <cell r="M25" t="str">
            <v>一</v>
          </cell>
          <cell r="N25" t="str">
            <v>090-7123-7382</v>
          </cell>
        </row>
        <row r="26">
          <cell r="A26">
            <v>25</v>
          </cell>
          <cell r="B26" t="str">
            <v>絵手紙教室</v>
          </cell>
          <cell r="C26" t="str">
            <v>西村　きよ子</v>
          </cell>
          <cell r="D26">
            <v>1</v>
          </cell>
          <cell r="E26">
            <v>0.54166666666666696</v>
          </cell>
          <cell r="F26">
            <v>0.625</v>
          </cell>
          <cell r="G26">
            <v>0.54166666666666696</v>
          </cell>
          <cell r="H26">
            <v>0.625</v>
          </cell>
          <cell r="I26" t="str">
            <v>研修室</v>
          </cell>
          <cell r="J26" t="str">
            <v>青少年</v>
          </cell>
          <cell r="K26" t="str">
            <v>青</v>
          </cell>
          <cell r="L26" t="str">
            <v/>
          </cell>
          <cell r="M26" t="str">
            <v/>
          </cell>
          <cell r="N26" t="str">
            <v>080-2882-2150</v>
          </cell>
        </row>
        <row r="27">
          <cell r="A27">
            <v>26</v>
          </cell>
          <cell r="B27" t="str">
            <v>書道教室</v>
          </cell>
          <cell r="C27" t="str">
            <v>植木　洋子</v>
          </cell>
          <cell r="D27" t="str">
            <v>1,2,3,4</v>
          </cell>
          <cell r="E27">
            <v>0.66666666666666663</v>
          </cell>
          <cell r="F27">
            <v>0.875</v>
          </cell>
          <cell r="G27">
            <v>0.64583333333333337</v>
          </cell>
          <cell r="H27">
            <v>0.89583333333333337</v>
          </cell>
          <cell r="I27" t="str">
            <v>別館(和室）</v>
          </cell>
          <cell r="J27" t="str">
            <v>青少年</v>
          </cell>
          <cell r="K27" t="str">
            <v>青</v>
          </cell>
          <cell r="L27" t="str">
            <v>成人</v>
          </cell>
          <cell r="M27" t="str">
            <v>一</v>
          </cell>
          <cell r="N27" t="str">
            <v>58-2259</v>
          </cell>
        </row>
        <row r="28">
          <cell r="A28">
            <v>27</v>
          </cell>
          <cell r="B28" t="str">
            <v>書道教室</v>
          </cell>
          <cell r="C28">
            <v>0</v>
          </cell>
          <cell r="D28" t="str">
            <v>1,2,3,4</v>
          </cell>
          <cell r="E28">
            <v>0.66666666666666663</v>
          </cell>
          <cell r="F28">
            <v>0.79166666666666663</v>
          </cell>
          <cell r="G28">
            <v>0.66666666666666663</v>
          </cell>
          <cell r="H28">
            <v>0.79166666666666663</v>
          </cell>
          <cell r="I28" t="str">
            <v>講座室</v>
          </cell>
          <cell r="J28" t="str">
            <v>青少年</v>
          </cell>
          <cell r="K28" t="str">
            <v>青</v>
          </cell>
          <cell r="L28" t="str">
            <v>成人</v>
          </cell>
          <cell r="M28" t="str">
            <v>一</v>
          </cell>
          <cell r="N28">
            <v>0</v>
          </cell>
        </row>
        <row r="29">
          <cell r="A29">
            <v>28</v>
          </cell>
          <cell r="B29" t="str">
            <v>東岐波人権学習会</v>
          </cell>
          <cell r="C29" t="str">
            <v>今井　玲子</v>
          </cell>
          <cell r="D29">
            <v>2</v>
          </cell>
          <cell r="E29">
            <v>0.79166666666666696</v>
          </cell>
          <cell r="F29">
            <v>0.89583333333333337</v>
          </cell>
          <cell r="G29">
            <v>0.79166666666666663</v>
          </cell>
          <cell r="H29">
            <v>0.89583333333333337</v>
          </cell>
          <cell r="I29" t="str">
            <v>講座室</v>
          </cell>
          <cell r="J29" t="str">
            <v>成人</v>
          </cell>
          <cell r="K29" t="str">
            <v>一</v>
          </cell>
          <cell r="L29" t="str">
            <v/>
          </cell>
          <cell r="M29" t="str">
            <v/>
          </cell>
          <cell r="N29" t="str">
            <v>080-2882-2150</v>
          </cell>
        </row>
        <row r="30">
          <cell r="A30">
            <v>29</v>
          </cell>
          <cell r="B30" t="str">
            <v>ころばん体操教室</v>
          </cell>
          <cell r="C30" t="str">
            <v>田辺　トキ子</v>
          </cell>
          <cell r="D30">
            <v>1</v>
          </cell>
          <cell r="E30">
            <v>0.39583333333333298</v>
          </cell>
          <cell r="F30">
            <v>0.47916666666666702</v>
          </cell>
          <cell r="G30">
            <v>0.39583333333333298</v>
          </cell>
          <cell r="H30">
            <v>0.47916666666666702</v>
          </cell>
          <cell r="I30" t="str">
            <v>講堂</v>
          </cell>
          <cell r="J30" t="str">
            <v>高齢者</v>
          </cell>
          <cell r="K30" t="str">
            <v>高</v>
          </cell>
          <cell r="L30" t="str">
            <v/>
          </cell>
          <cell r="M30" t="str">
            <v/>
          </cell>
          <cell r="N30" t="str">
            <v>58-2494</v>
          </cell>
        </row>
        <row r="31">
          <cell r="A31">
            <v>30</v>
          </cell>
          <cell r="B31" t="str">
            <v>茶道教室(裏千家）</v>
          </cell>
          <cell r="C31" t="str">
            <v>長尾　泰子</v>
          </cell>
          <cell r="D31" t="str">
            <v>2,4</v>
          </cell>
          <cell r="E31">
            <v>0.41666666666666702</v>
          </cell>
          <cell r="F31">
            <v>0.5</v>
          </cell>
          <cell r="G31">
            <v>0.41666666666666702</v>
          </cell>
          <cell r="H31">
            <v>0.5</v>
          </cell>
          <cell r="I31" t="str">
            <v>講座室</v>
          </cell>
          <cell r="J31" t="str">
            <v>成人</v>
          </cell>
          <cell r="K31" t="str">
            <v>一</v>
          </cell>
          <cell r="L31" t="str">
            <v/>
          </cell>
          <cell r="M31" t="str">
            <v/>
          </cell>
          <cell r="N31" t="str">
            <v>58-2801</v>
          </cell>
        </row>
        <row r="32">
          <cell r="A32">
            <v>31</v>
          </cell>
          <cell r="B32" t="str">
            <v>東岐波民踊愛好会</v>
          </cell>
          <cell r="C32" t="str">
            <v>江本　和代</v>
          </cell>
          <cell r="D32" t="str">
            <v>2,4</v>
          </cell>
          <cell r="E32">
            <v>0.54166666666666696</v>
          </cell>
          <cell r="F32">
            <v>0.60416666666666696</v>
          </cell>
          <cell r="G32">
            <v>0.54166666666666696</v>
          </cell>
          <cell r="H32">
            <v>0.60416666666666696</v>
          </cell>
          <cell r="I32" t="str">
            <v>別館(和室）</v>
          </cell>
          <cell r="J32" t="str">
            <v>成人</v>
          </cell>
          <cell r="K32" t="str">
            <v>一</v>
          </cell>
          <cell r="L32" t="str">
            <v/>
          </cell>
          <cell r="M32" t="str">
            <v/>
          </cell>
          <cell r="N32" t="str">
            <v>58-2354</v>
          </cell>
        </row>
        <row r="33">
          <cell r="A33">
            <v>32</v>
          </cell>
          <cell r="B33" t="str">
            <v>ハグハグ</v>
          </cell>
          <cell r="C33" t="str">
            <v>堀川　貴美子</v>
          </cell>
          <cell r="D33">
            <v>4</v>
          </cell>
          <cell r="E33">
            <v>0.79166666666666696</v>
          </cell>
          <cell r="F33">
            <v>0.91666666666666696</v>
          </cell>
          <cell r="G33">
            <v>0.79166666666666696</v>
          </cell>
          <cell r="H33">
            <v>0.91666666666666696</v>
          </cell>
          <cell r="I33" t="str">
            <v>講座室</v>
          </cell>
          <cell r="J33" t="str">
            <v>その他</v>
          </cell>
          <cell r="K33" t="str">
            <v>他</v>
          </cell>
          <cell r="L33" t="str">
            <v/>
          </cell>
          <cell r="M33" t="str">
            <v/>
          </cell>
          <cell r="N33" t="str">
            <v>080-5231-4528</v>
          </cell>
        </row>
        <row r="34">
          <cell r="A34">
            <v>33</v>
          </cell>
          <cell r="B34" t="str">
            <v>H.S.J 食育の会</v>
          </cell>
          <cell r="C34" t="str">
            <v>森岡　智恵美</v>
          </cell>
          <cell r="D34">
            <v>4</v>
          </cell>
          <cell r="E34">
            <v>0.41666666666666702</v>
          </cell>
          <cell r="F34">
            <v>0.5</v>
          </cell>
          <cell r="G34">
            <v>0.39583333333333331</v>
          </cell>
          <cell r="H34">
            <v>0.52083333333333337</v>
          </cell>
          <cell r="I34" t="str">
            <v>調理室</v>
          </cell>
          <cell r="J34" t="str">
            <v>青少年</v>
          </cell>
          <cell r="K34" t="str">
            <v>青</v>
          </cell>
          <cell r="L34" t="str">
            <v>成人</v>
          </cell>
          <cell r="M34" t="str">
            <v>一</v>
          </cell>
          <cell r="N34" t="str">
            <v>58-6680</v>
          </cell>
        </row>
        <row r="35">
          <cell r="A35">
            <v>34</v>
          </cell>
          <cell r="B35" t="e">
            <v>#N/A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 t="e">
            <v>#N/A</v>
          </cell>
        </row>
        <row r="36">
          <cell r="A36">
            <v>35</v>
          </cell>
          <cell r="B36" t="e">
            <v>#N/A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</row>
        <row r="37">
          <cell r="A37">
            <v>36</v>
          </cell>
          <cell r="B37" t="e">
            <v>#N/A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 t="e">
            <v>#N/A</v>
          </cell>
        </row>
        <row r="38">
          <cell r="A38">
            <v>37</v>
          </cell>
          <cell r="B38" t="e">
            <v>#N/A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</row>
        <row r="39">
          <cell r="A39">
            <v>38</v>
          </cell>
          <cell r="B39" t="str">
            <v>太極拳</v>
          </cell>
          <cell r="C39" t="str">
            <v>吉武　玲子</v>
          </cell>
          <cell r="D39" t="str">
            <v>1,2,3,4</v>
          </cell>
          <cell r="E39">
            <v>0.79166666666666663</v>
          </cell>
          <cell r="F39">
            <v>0.85416666666666663</v>
          </cell>
          <cell r="G39">
            <v>0.79166666666666663</v>
          </cell>
          <cell r="H39">
            <v>0.875</v>
          </cell>
          <cell r="I39" t="str">
            <v>講堂</v>
          </cell>
          <cell r="J39" t="str">
            <v>成人</v>
          </cell>
          <cell r="K39" t="str">
            <v>一</v>
          </cell>
          <cell r="L39" t="str">
            <v/>
          </cell>
          <cell r="M39" t="str">
            <v/>
          </cell>
          <cell r="N39" t="str">
            <v>090-3174-0519</v>
          </cell>
        </row>
        <row r="40">
          <cell r="A40">
            <v>39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/>
          </cell>
          <cell r="K40" t="str">
            <v>他</v>
          </cell>
          <cell r="L40" t="str">
            <v/>
          </cell>
          <cell r="M40" t="str">
            <v/>
          </cell>
          <cell r="N40">
            <v>0</v>
          </cell>
        </row>
        <row r="41">
          <cell r="A41">
            <v>40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/>
          </cell>
          <cell r="K41" t="str">
            <v>他</v>
          </cell>
          <cell r="L41" t="str">
            <v/>
          </cell>
          <cell r="M41" t="str">
            <v/>
          </cell>
          <cell r="N41">
            <v>0</v>
          </cell>
        </row>
        <row r="42">
          <cell r="A42">
            <v>41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/>
          </cell>
          <cell r="K42" t="str">
            <v>他</v>
          </cell>
          <cell r="L42" t="str">
            <v/>
          </cell>
          <cell r="M42" t="str">
            <v/>
          </cell>
          <cell r="N42">
            <v>0</v>
          </cell>
        </row>
        <row r="43">
          <cell r="A43">
            <v>42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/>
          </cell>
          <cell r="K43" t="str">
            <v>他</v>
          </cell>
          <cell r="L43" t="str">
            <v/>
          </cell>
          <cell r="M43" t="str">
            <v/>
          </cell>
          <cell r="N43">
            <v>0</v>
          </cell>
        </row>
        <row r="44">
          <cell r="A44">
            <v>43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 t="str">
            <v/>
          </cell>
          <cell r="K44" t="str">
            <v>他</v>
          </cell>
          <cell r="L44" t="str">
            <v/>
          </cell>
          <cell r="M44" t="str">
            <v/>
          </cell>
          <cell r="N44">
            <v>0</v>
          </cell>
        </row>
        <row r="45">
          <cell r="A45">
            <v>44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/>
          </cell>
          <cell r="K45" t="str">
            <v>他</v>
          </cell>
          <cell r="L45" t="str">
            <v/>
          </cell>
          <cell r="M45" t="str">
            <v/>
          </cell>
          <cell r="N45">
            <v>0</v>
          </cell>
        </row>
        <row r="46">
          <cell r="A46">
            <v>45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 t="str">
            <v/>
          </cell>
          <cell r="K46" t="str">
            <v>他</v>
          </cell>
          <cell r="L46" t="str">
            <v/>
          </cell>
          <cell r="M46" t="str">
            <v/>
          </cell>
          <cell r="N46">
            <v>0</v>
          </cell>
        </row>
        <row r="47">
          <cell r="A47">
            <v>46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/>
          </cell>
          <cell r="K47" t="str">
            <v>他</v>
          </cell>
          <cell r="L47" t="str">
            <v/>
          </cell>
          <cell r="M47" t="str">
            <v/>
          </cell>
          <cell r="N47">
            <v>0</v>
          </cell>
        </row>
        <row r="48">
          <cell r="A48">
            <v>47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/>
          </cell>
          <cell r="K48" t="str">
            <v>他</v>
          </cell>
          <cell r="L48" t="str">
            <v/>
          </cell>
          <cell r="M48" t="str">
            <v/>
          </cell>
          <cell r="N48">
            <v>0</v>
          </cell>
        </row>
        <row r="49">
          <cell r="A49">
            <v>48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/>
          </cell>
          <cell r="K49" t="str">
            <v>他</v>
          </cell>
          <cell r="L49" t="str">
            <v/>
          </cell>
          <cell r="M49" t="str">
            <v/>
          </cell>
          <cell r="N4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E37" zoomScale="86" zoomScaleNormal="86" workbookViewId="0">
      <selection activeCell="G18" sqref="G1:G1048576"/>
    </sheetView>
  </sheetViews>
  <sheetFormatPr defaultRowHeight="13.5" x14ac:dyDescent="0.15"/>
  <cols>
    <col min="1" max="1" width="2.75" customWidth="1"/>
    <col min="2" max="2" width="4.125" customWidth="1"/>
    <col min="3" max="3" width="33.375" customWidth="1"/>
    <col min="4" max="4" width="4.5" customWidth="1"/>
    <col min="6" max="6" width="4.5" customWidth="1"/>
    <col min="7" max="7" width="9.625" customWidth="1"/>
    <col min="8" max="8" width="4.875" customWidth="1"/>
    <col min="9" max="9" width="9.5" customWidth="1"/>
    <col min="10" max="10" width="13.125" customWidth="1"/>
    <col min="11" max="11" width="5.75" customWidth="1"/>
    <col min="12" max="12" width="4.375" customWidth="1"/>
    <col min="13" max="13" width="4.5" customWidth="1"/>
    <col min="14" max="14" width="19.25" customWidth="1"/>
    <col min="15" max="15" width="22.125" customWidth="1"/>
    <col min="16" max="16" width="9.25" customWidth="1"/>
    <col min="17" max="17" width="5.5" customWidth="1"/>
  </cols>
  <sheetData>
    <row r="1" spans="1:16" x14ac:dyDescent="0.15"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x14ac:dyDescent="0.15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x14ac:dyDescent="0.15"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6" x14ac:dyDescent="0.1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x14ac:dyDescent="0.1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x14ac:dyDescent="0.15">
      <c r="A6" s="1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16" x14ac:dyDescent="0.1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</row>
    <row r="8" spans="1:16" x14ac:dyDescent="0.15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</row>
    <row r="9" spans="1:16" x14ac:dyDescent="0.15"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</row>
    <row r="10" spans="1:16" x14ac:dyDescent="0.1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15">
      <c r="A11" s="1"/>
      <c r="B11" s="87" t="s">
        <v>30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</row>
    <row r="12" spans="1:16" x14ac:dyDescent="0.15"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</row>
    <row r="13" spans="1:16" x14ac:dyDescent="0.15"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</row>
    <row r="14" spans="1:16" x14ac:dyDescent="0.15"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</row>
    <row r="15" spans="1:16" x14ac:dyDescent="0.15">
      <c r="B15" s="89" t="s">
        <v>0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</row>
    <row r="16" spans="1:16" ht="14.25" thickBot="1" x14ac:dyDescent="0.2"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</row>
    <row r="17" spans="1:17" ht="36" x14ac:dyDescent="0.15">
      <c r="B17" s="3" t="s">
        <v>1</v>
      </c>
      <c r="C17" s="4" t="s">
        <v>2</v>
      </c>
      <c r="D17" s="91" t="s">
        <v>3</v>
      </c>
      <c r="E17" s="92"/>
      <c r="F17" s="93"/>
      <c r="G17" s="94" t="s">
        <v>4</v>
      </c>
      <c r="H17" s="95"/>
      <c r="I17" s="96"/>
      <c r="J17" s="5" t="s">
        <v>5</v>
      </c>
      <c r="K17" s="97" t="s">
        <v>6</v>
      </c>
      <c r="L17" s="95"/>
      <c r="M17" s="98"/>
      <c r="N17" s="6" t="s">
        <v>7</v>
      </c>
      <c r="O17" s="7" t="s">
        <v>8</v>
      </c>
      <c r="P17" s="8" t="s">
        <v>9</v>
      </c>
    </row>
    <row r="18" spans="1:17" ht="27" customHeight="1" x14ac:dyDescent="0.15">
      <c r="A18">
        <v>4</v>
      </c>
      <c r="B18" s="81" t="s">
        <v>10</v>
      </c>
      <c r="C18" s="9" t="str">
        <f>VLOOKUP(A18,[1]入力用!$A$2:$N$49,2,FALSE)</f>
        <v>健康教室</v>
      </c>
      <c r="D18" s="9" t="s">
        <v>11</v>
      </c>
      <c r="E18" s="10" t="str">
        <f>VLOOKUP(A18,[1]入力用!$A$2:$N$49,4,FALSE)</f>
        <v>1,3</v>
      </c>
      <c r="F18" s="11" t="s">
        <v>12</v>
      </c>
      <c r="G18" s="12">
        <f>VLOOKUP(A18,[1]入力用!$A$2:$N$49,5,FALSE)</f>
        <v>0.39583333333333331</v>
      </c>
      <c r="H18" s="13" t="s">
        <v>13</v>
      </c>
      <c r="I18" s="14">
        <f>VLOOKUP(A18,[1]入力用!$A$2:$N$49,6,FALSE)</f>
        <v>0.45833333333333331</v>
      </c>
      <c r="J18" s="52" t="str">
        <f>VLOOKUP(A18,[1]入力用!$A$2:$N$49,9,FALSE)</f>
        <v>講堂</v>
      </c>
      <c r="K18" s="10" t="str">
        <f>VLOOKUP(A18,[1]入力用!$A$2:$N$49,11,FALSE)</f>
        <v>高</v>
      </c>
      <c r="L18" s="10"/>
      <c r="M18" s="11" t="str">
        <f>VLOOKUP(A18,[1]入力用!$A$2:$N$49,13,FALSE)</f>
        <v/>
      </c>
      <c r="N18" s="11" t="str">
        <f>VLOOKUP(A18,[1]入力用!$A$2:$N$49,3,FALSE)</f>
        <v>永田　一枝</v>
      </c>
      <c r="O18" s="11" t="str">
        <f>VLOOKUP(A18,[1]入力用!$A$2:$N$49,14,FALSE)</f>
        <v>58-4632</v>
      </c>
      <c r="P18" s="15"/>
      <c r="Q18">
        <v>1</v>
      </c>
    </row>
    <row r="19" spans="1:17" ht="27" customHeight="1" x14ac:dyDescent="0.15">
      <c r="A19">
        <v>13</v>
      </c>
      <c r="B19" s="68"/>
      <c r="C19" s="9" t="str">
        <f>VLOOKUP(A19,[1]入力用!$A$2:$N$49,2,FALSE)</f>
        <v>和の手作り教室</v>
      </c>
      <c r="D19" s="9" t="s">
        <v>11</v>
      </c>
      <c r="E19" s="10" t="str">
        <f>VLOOKUP(A19,[1]入力用!$A$2:$N$49,4,FALSE)</f>
        <v>2,4</v>
      </c>
      <c r="F19" s="11" t="s">
        <v>12</v>
      </c>
      <c r="G19" s="12">
        <f>VLOOKUP(A19,[1]入力用!$A$2:$N$49,5,FALSE)</f>
        <v>0.54166666666666696</v>
      </c>
      <c r="H19" s="10" t="s">
        <v>14</v>
      </c>
      <c r="I19" s="12">
        <f>VLOOKUP(A19,[1]入力用!$A$2:$N$49,6,FALSE)</f>
        <v>0.66666666666666696</v>
      </c>
      <c r="J19" s="52" t="str">
        <f>VLOOKUP(A19,[1]入力用!$A$2:$N$49,9,FALSE)</f>
        <v>研修室</v>
      </c>
      <c r="K19" s="10" t="str">
        <f>VLOOKUP(A19,[1]入力用!$A$2:$N$49,11,FALSE)</f>
        <v>一</v>
      </c>
      <c r="L19" s="10"/>
      <c r="M19" s="11" t="str">
        <f>VLOOKUP(A19,[1]入力用!$A$2:$N$49,13,FALSE)</f>
        <v/>
      </c>
      <c r="N19" s="11" t="str">
        <f>VLOOKUP(A19,[1]入力用!$A$2:$N$49,3,FALSE)</f>
        <v>山中　葉子</v>
      </c>
      <c r="O19" s="11" t="str">
        <f>VLOOKUP(A19,[1]入力用!$A$2:$N$49,14,FALSE)</f>
        <v>58-3698</v>
      </c>
      <c r="P19" s="15"/>
      <c r="Q19">
        <v>2</v>
      </c>
    </row>
    <row r="20" spans="1:17" ht="27" customHeight="1" x14ac:dyDescent="0.15">
      <c r="A20">
        <v>21</v>
      </c>
      <c r="B20" s="68"/>
      <c r="C20" s="9" t="str">
        <f>VLOOKUP(A20,[1]入力用!$A$2:$N$49,2,FALSE)</f>
        <v>編物教室</v>
      </c>
      <c r="D20" s="9" t="s">
        <v>11</v>
      </c>
      <c r="E20" s="10" t="str">
        <f>VLOOKUP(A20,[1]入力用!$A$2:$N$49,4,FALSE)</f>
        <v>1,3</v>
      </c>
      <c r="F20" s="11" t="s">
        <v>12</v>
      </c>
      <c r="G20" s="16">
        <f>VLOOKUP(A20,[1]入力用!$A$2:$N$49,5,FALSE)</f>
        <v>0.54166666666666696</v>
      </c>
      <c r="H20" s="10" t="s">
        <v>15</v>
      </c>
      <c r="I20" s="16">
        <f>VLOOKUP(A20,[1]入力用!$A$2:$N$49,6,FALSE)</f>
        <v>0.66666666666666696</v>
      </c>
      <c r="J20" s="52" t="str">
        <f>VLOOKUP(A20,[1]入力用!$A$2:$N$49,9,FALSE)</f>
        <v>研修室</v>
      </c>
      <c r="K20" s="10" t="str">
        <f>VLOOKUP(A20,[1]入力用!$A$2:$N$49,11,FALSE)</f>
        <v>一</v>
      </c>
      <c r="L20" s="10"/>
      <c r="M20" s="11" t="str">
        <f>VLOOKUP(A20,[1]入力用!$A$2:$N$49,13,FALSE)</f>
        <v/>
      </c>
      <c r="N20" s="11" t="str">
        <f>VLOOKUP(A20,[1]入力用!$A$2:$N$49,3,FALSE)</f>
        <v>矢野　昭子</v>
      </c>
      <c r="O20" s="11" t="str">
        <f>VLOOKUP(A20,[1]入力用!$A$2:$N$49,14,FALSE)</f>
        <v>58-5913</v>
      </c>
      <c r="P20" s="15"/>
      <c r="Q20">
        <v>3</v>
      </c>
    </row>
    <row r="21" spans="1:17" ht="27" customHeight="1" x14ac:dyDescent="0.15">
      <c r="A21">
        <v>15</v>
      </c>
      <c r="B21" s="68"/>
      <c r="C21" s="9" t="str">
        <f>VLOOKUP(A21,[1]入力用!$A$2:$N$49,2,FALSE)</f>
        <v>社交ダンス（A）</v>
      </c>
      <c r="D21" s="9" t="s">
        <v>11</v>
      </c>
      <c r="E21" s="10" t="str">
        <f>VLOOKUP(A21,[1]入力用!$A$2:$N$49,4,FALSE)</f>
        <v>1,2,3,4</v>
      </c>
      <c r="F21" s="11" t="s">
        <v>12</v>
      </c>
      <c r="G21" s="12">
        <f>VLOOKUP(A21,[1]入力用!$A$2:$N$49,5,FALSE)</f>
        <v>0.5625</v>
      </c>
      <c r="H21" s="10" t="s">
        <v>14</v>
      </c>
      <c r="I21" s="12">
        <f>VLOOKUP(A21,[1]入力用!$A$2:$N$49,6,FALSE)</f>
        <v>0.64583333333333304</v>
      </c>
      <c r="J21" s="52" t="str">
        <f>VLOOKUP(A21,[1]入力用!$A$2:$N$49,9,FALSE)</f>
        <v>講堂</v>
      </c>
      <c r="K21" s="10" t="str">
        <f>VLOOKUP(A21,[1]入力用!$A$2:$N$49,11,FALSE)</f>
        <v>高</v>
      </c>
      <c r="L21" s="10"/>
      <c r="M21" s="11" t="str">
        <f>VLOOKUP(A21,[1]入力用!$A$2:$N$49,13,FALSE)</f>
        <v/>
      </c>
      <c r="N21" s="11" t="str">
        <f>VLOOKUP(A21,[1]入力用!$A$2:$N$49,3,FALSE)</f>
        <v>西村  由利子</v>
      </c>
      <c r="O21" s="11" t="str">
        <f>VLOOKUP(A21,[1]入力用!$A$2:$N$49,14,FALSE)</f>
        <v>58-3448</v>
      </c>
      <c r="P21" s="15"/>
      <c r="Q21">
        <v>4</v>
      </c>
    </row>
    <row r="22" spans="1:17" ht="27" customHeight="1" x14ac:dyDescent="0.15">
      <c r="A22">
        <v>20</v>
      </c>
      <c r="B22" s="68"/>
      <c r="C22" s="9" t="str">
        <f>VLOOKUP(A22,[1]入力用!$A$2:$N$49,2,FALSE)</f>
        <v>古文書を楽しむ会</v>
      </c>
      <c r="D22" s="9" t="s">
        <v>11</v>
      </c>
      <c r="E22" s="10" t="str">
        <f>VLOOKUP(A22,[1]入力用!$A$2:$N$49,4,FALSE)</f>
        <v>1,3</v>
      </c>
      <c r="F22" s="11" t="s">
        <v>12</v>
      </c>
      <c r="G22" s="12">
        <f>VLOOKUP(A22,[1]入力用!$A$2:$N$49,5,FALSE)</f>
        <v>0.72916666666666663</v>
      </c>
      <c r="H22" s="10" t="s">
        <v>13</v>
      </c>
      <c r="I22" s="12">
        <f>VLOOKUP(A22,[1]入力用!$A$2:$N$49,6,FALSE)</f>
        <v>0.8125</v>
      </c>
      <c r="J22" s="52" t="str">
        <f>VLOOKUP(A22,[1]入力用!$A$2:$N$49,9,FALSE)</f>
        <v>研修室</v>
      </c>
      <c r="K22" s="10" t="str">
        <f>VLOOKUP(A22,[1]入力用!$A$2:$N$49,11,FALSE)</f>
        <v>一</v>
      </c>
      <c r="L22" s="10"/>
      <c r="M22" s="11" t="str">
        <f>VLOOKUP(A22,[1]入力用!$A$2:$N$49,13,FALSE)</f>
        <v/>
      </c>
      <c r="N22" s="11" t="str">
        <f>VLOOKUP(A22,[1]入力用!$A$2:$N$49,3,FALSE)</f>
        <v>森　昌幸</v>
      </c>
      <c r="O22" s="11" t="str">
        <f>VLOOKUP(A22,[1]入力用!$A$2:$N$49,14,FALSE)</f>
        <v>090-7595-9541</v>
      </c>
      <c r="P22" s="15"/>
      <c r="Q22">
        <v>5</v>
      </c>
    </row>
    <row r="23" spans="1:17" ht="27" customHeight="1" x14ac:dyDescent="0.15">
      <c r="A23">
        <v>24</v>
      </c>
      <c r="B23" s="68"/>
      <c r="C23" s="9" t="str">
        <f>VLOOKUP(A23,[1]入力用!$A$2:$N$49,2,FALSE)</f>
        <v>K&amp;Fダンス教室</v>
      </c>
      <c r="D23" s="9" t="s">
        <v>11</v>
      </c>
      <c r="E23" s="10" t="str">
        <f>VLOOKUP(A23,[1]入力用!$A$2:$N$49,4,FALSE)</f>
        <v>1,2,3,4</v>
      </c>
      <c r="F23" s="11" t="s">
        <v>12</v>
      </c>
      <c r="G23" s="12">
        <f>VLOOKUP(A23,[1]入力用!$A$2:$N$49,5,FALSE)</f>
        <v>0.75</v>
      </c>
      <c r="H23" s="10" t="s">
        <v>14</v>
      </c>
      <c r="I23" s="12">
        <f>VLOOKUP(A23,[1]入力用!$A$2:$N$49,6,FALSE)</f>
        <v>0.875</v>
      </c>
      <c r="J23" s="52" t="str">
        <f>VLOOKUP(A23,[1]入力用!$A$2:$N$49,9,FALSE)</f>
        <v>講堂</v>
      </c>
      <c r="K23" s="10" t="str">
        <f>VLOOKUP(A23,[1]入力用!$A$2:$N$49,11,FALSE)</f>
        <v>青</v>
      </c>
      <c r="L23" s="10"/>
      <c r="M23" s="11" t="str">
        <f>VLOOKUP(A23,[1]入力用!$A$2:$N$49,13,FALSE)</f>
        <v>一</v>
      </c>
      <c r="N23" s="11" t="str">
        <f>VLOOKUP(A23,[1]入力用!$A$2:$N$49,3,FALSE)</f>
        <v>畑谷　詩織</v>
      </c>
      <c r="O23" s="11" t="str">
        <f>VLOOKUP(A23,[1]入力用!$A$2:$N$49,14,FALSE)</f>
        <v>090-7123-7382</v>
      </c>
      <c r="P23" s="17"/>
    </row>
    <row r="24" spans="1:17" ht="27" customHeight="1" thickBot="1" x14ac:dyDescent="0.2">
      <c r="A24">
        <v>28</v>
      </c>
      <c r="B24" s="69"/>
      <c r="C24" s="18" t="str">
        <f>VLOOKUP(A24,[1]入力用!$A$2:$N$49,2,FALSE)</f>
        <v>東岐波人権学習会</v>
      </c>
      <c r="D24" s="19" t="s">
        <v>11</v>
      </c>
      <c r="E24" s="20">
        <f>VLOOKUP(A24,[1]入力用!$A$2:$N$49,4,FALSE)</f>
        <v>2</v>
      </c>
      <c r="F24" s="21" t="s">
        <v>12</v>
      </c>
      <c r="G24" s="22">
        <f>VLOOKUP(A24,[1]入力用!$A$2:$N$49,5,FALSE)</f>
        <v>0.79166666666666696</v>
      </c>
      <c r="H24" s="20" t="s">
        <v>16</v>
      </c>
      <c r="I24" s="22">
        <f>VLOOKUP(A24,[1]入力用!$A$2:$N$49,6,FALSE)</f>
        <v>0.89583333333333337</v>
      </c>
      <c r="J24" s="53" t="str">
        <f>VLOOKUP(A24,[1]入力用!$A$2:$N$49,9,FALSE)</f>
        <v>講座室</v>
      </c>
      <c r="K24" s="23" t="str">
        <f>VLOOKUP(A24,[1]入力用!$A$2:$N$49,11,FALSE)</f>
        <v>一</v>
      </c>
      <c r="L24" s="20"/>
      <c r="M24" s="24" t="str">
        <f>VLOOKUP(A24,[1]入力用!$A$2:$N$49,13,FALSE)</f>
        <v/>
      </c>
      <c r="N24" s="24" t="str">
        <f>VLOOKUP(A24,[1]入力用!$A$2:$N$49,3,FALSE)</f>
        <v>今井　玲子</v>
      </c>
      <c r="O24" s="24" t="str">
        <f>VLOOKUP(A24,[1]入力用!$A$2:$N$49,14,FALSE)</f>
        <v>080-2882-2150</v>
      </c>
      <c r="P24" s="25"/>
      <c r="Q24">
        <v>6</v>
      </c>
    </row>
    <row r="25" spans="1:17" ht="27" customHeight="1" x14ac:dyDescent="0.15">
      <c r="A25">
        <v>5</v>
      </c>
      <c r="B25" s="68" t="s">
        <v>17</v>
      </c>
      <c r="C25" s="64" t="str">
        <f>VLOOKUP(A25,[1]入力用!$A$2:$N$49,2,FALSE)</f>
        <v>布遊び手作りサロン</v>
      </c>
      <c r="D25" s="26" t="s">
        <v>11</v>
      </c>
      <c r="E25" s="27" t="str">
        <f>VLOOKUP(A25,[1]入力用!$A$2:$N$49,4,FALSE)</f>
        <v>2,4</v>
      </c>
      <c r="F25" s="28" t="s">
        <v>12</v>
      </c>
      <c r="G25" s="16">
        <f>VLOOKUP(A25,[1]入力用!$A$2:$N$49,5,FALSE)</f>
        <v>0.375</v>
      </c>
      <c r="H25" s="27" t="s">
        <v>14</v>
      </c>
      <c r="I25" s="16">
        <f>VLOOKUP(A25,[1]入力用!$A$2:$N$49,6,FALSE)</f>
        <v>0.5</v>
      </c>
      <c r="J25" s="54" t="str">
        <f>VLOOKUP(A25,[1]入力用!$A$2:$N$49,9,FALSE)</f>
        <v>研修室</v>
      </c>
      <c r="K25" s="27" t="str">
        <f>VLOOKUP(A25,[1]入力用!$A$2:$N$49,11,FALSE)</f>
        <v>一</v>
      </c>
      <c r="L25" s="27"/>
      <c r="M25" s="28" t="str">
        <f>VLOOKUP(A25,[1]入力用!$A$2:$N$49,13,FALSE)</f>
        <v/>
      </c>
      <c r="N25" s="28" t="str">
        <f>VLOOKUP(A25,[1]入力用!$A$2:$N$49,3,FALSE)</f>
        <v>青木　幸枝</v>
      </c>
      <c r="O25" s="28" t="str">
        <f>VLOOKUP(A25,[1]入力用!$A$2:$N$49,14,FALSE)</f>
        <v>090-3746-1604</v>
      </c>
      <c r="P25" s="29"/>
      <c r="Q25">
        <v>7</v>
      </c>
    </row>
    <row r="26" spans="1:17" ht="27" customHeight="1" x14ac:dyDescent="0.15">
      <c r="A26">
        <v>9</v>
      </c>
      <c r="B26" s="68"/>
      <c r="C26" s="9" t="str">
        <f>VLOOKUP(A26,[1]入力用!$A$2:$N$49,2,FALSE)</f>
        <v>篆刻教室</v>
      </c>
      <c r="D26" s="9" t="s">
        <v>11</v>
      </c>
      <c r="E26" s="10" t="str">
        <f>VLOOKUP(A26,[1]入力用!$A$2:$N$49,4,FALSE)</f>
        <v>1,3</v>
      </c>
      <c r="F26" s="11" t="s">
        <v>12</v>
      </c>
      <c r="G26" s="12">
        <f>VLOOKUP(A26,[1]入力用!$A$2:$N$49,5,FALSE)</f>
        <v>0.375</v>
      </c>
      <c r="H26" s="10" t="s">
        <v>18</v>
      </c>
      <c r="I26" s="12">
        <f>VLOOKUP(A26,[1]入力用!$A$2:$N$49,6,FALSE)</f>
        <v>0.5</v>
      </c>
      <c r="J26" s="52" t="str">
        <f>VLOOKUP(A26,[1]入力用!$A$2:$N$49,9,FALSE)</f>
        <v>研修室</v>
      </c>
      <c r="K26" s="10" t="str">
        <f>VLOOKUP(A26,[1]入力用!$A$2:$N$49,11,FALSE)</f>
        <v>一</v>
      </c>
      <c r="L26" s="10"/>
      <c r="M26" s="11" t="str">
        <f>VLOOKUP(A26,[1]入力用!$A$2:$N$49,13,FALSE)</f>
        <v/>
      </c>
      <c r="N26" s="11" t="str">
        <f>VLOOKUP(A26,[1]入力用!$A$2:$N$49,3,FALSE)</f>
        <v>岡村　雅宏</v>
      </c>
      <c r="O26" s="11" t="str">
        <f>VLOOKUP(A26,[1]入力用!$A$2:$N$49,14,FALSE)</f>
        <v>58-3338</v>
      </c>
      <c r="P26" s="15"/>
      <c r="Q26">
        <v>8</v>
      </c>
    </row>
    <row r="27" spans="1:17" ht="27" customHeight="1" x14ac:dyDescent="0.15">
      <c r="A27">
        <v>29</v>
      </c>
      <c r="B27" s="68"/>
      <c r="C27" s="9" t="str">
        <f>VLOOKUP(A27,[1]入力用!$A$2:$N$49,2,FALSE)</f>
        <v>ころばん体操教室</v>
      </c>
      <c r="D27" s="9" t="s">
        <v>11</v>
      </c>
      <c r="E27" s="10">
        <f>VLOOKUP(A27,[1]入力用!$A$2:$N$49,4,FALSE)</f>
        <v>1</v>
      </c>
      <c r="F27" s="11" t="s">
        <v>12</v>
      </c>
      <c r="G27" s="12">
        <f>VLOOKUP(A27,[1]入力用!$A$2:$N$49,5,FALSE)</f>
        <v>0.39583333333333298</v>
      </c>
      <c r="H27" s="27" t="s">
        <v>14</v>
      </c>
      <c r="I27" s="12">
        <f>VLOOKUP(A27,[1]入力用!$A$2:$N$49,6,FALSE)</f>
        <v>0.47916666666666702</v>
      </c>
      <c r="J27" s="52" t="str">
        <f>VLOOKUP(A27,[1]入力用!$A$2:$N$49,9,FALSE)</f>
        <v>講堂</v>
      </c>
      <c r="K27" s="10" t="str">
        <f>VLOOKUP(A27,[1]入力用!$A$2:$N$49,11,FALSE)</f>
        <v>高</v>
      </c>
      <c r="L27" s="10"/>
      <c r="M27" s="11" t="str">
        <f>VLOOKUP(A27,[1]入力用!$A$2:$N$49,13,FALSE)</f>
        <v/>
      </c>
      <c r="N27" s="11" t="str">
        <f>VLOOKUP(A27,[1]入力用!$A$2:$N$49,3,FALSE)</f>
        <v>田辺　トキ子</v>
      </c>
      <c r="O27" s="11" t="str">
        <f>VLOOKUP(A27,[1]入力用!$A$2:$N$49,14,FALSE)</f>
        <v>58-2494</v>
      </c>
      <c r="P27" s="15"/>
      <c r="Q27">
        <v>9</v>
      </c>
    </row>
    <row r="28" spans="1:17" ht="27" customHeight="1" x14ac:dyDescent="0.15">
      <c r="A28">
        <v>8</v>
      </c>
      <c r="B28" s="68"/>
      <c r="C28" s="62" t="str">
        <f>VLOOKUP(A28,[1]入力用!$A$2:$N$49,2,FALSE)</f>
        <v>あしこし元気体操教室</v>
      </c>
      <c r="D28" s="9" t="s">
        <v>11</v>
      </c>
      <c r="E28" s="10" t="str">
        <f>VLOOKUP(A28,[1]入力用!$A$2:$N$49,4,FALSE)</f>
        <v>2,3,4</v>
      </c>
      <c r="F28" s="11" t="s">
        <v>12</v>
      </c>
      <c r="G28" s="12">
        <f>VLOOKUP(A28,[1]入力用!$A$2:$N$49,5,FALSE)</f>
        <v>0.41666666666666702</v>
      </c>
      <c r="H28" s="10" t="s">
        <v>19</v>
      </c>
      <c r="I28" s="12">
        <f>VLOOKUP(A28,[1]入力用!$A$2:$N$49,6,FALSE)</f>
        <v>0.46875</v>
      </c>
      <c r="J28" s="52" t="str">
        <f>VLOOKUP(A28,[1]入力用!$A$2:$N$49,9,FALSE)</f>
        <v>講堂</v>
      </c>
      <c r="K28" s="10" t="str">
        <f>VLOOKUP(A28,[1]入力用!$A$2:$N$49,11,FALSE)</f>
        <v>高</v>
      </c>
      <c r="L28" s="10"/>
      <c r="M28" s="11" t="str">
        <f>VLOOKUP(A28,[1]入力用!$A$2:$N$49,13,FALSE)</f>
        <v/>
      </c>
      <c r="N28" s="11" t="str">
        <f>VLOOKUP(A28,[1]入力用!$A$2:$N$49,3,FALSE)</f>
        <v>海田  善文</v>
      </c>
      <c r="O28" s="11" t="str">
        <f>VLOOKUP(A28,[1]入力用!$A$2:$N$49,14,FALSE)</f>
        <v>090-1016-7047</v>
      </c>
      <c r="P28" s="15"/>
      <c r="Q28">
        <v>10</v>
      </c>
    </row>
    <row r="29" spans="1:17" ht="27" customHeight="1" x14ac:dyDescent="0.15">
      <c r="A29">
        <v>1</v>
      </c>
      <c r="B29" s="68"/>
      <c r="C29" s="62" t="str">
        <f>VLOOKUP(A29,[1]入力用!$A$2:$N$49,2,FALSE)</f>
        <v>俳句（苺句会）教室</v>
      </c>
      <c r="D29" s="9" t="s">
        <v>11</v>
      </c>
      <c r="E29" s="10" t="str">
        <f>VLOOKUP(A29,[1]入力用!$A$2:$N$49,4,FALSE)</f>
        <v>2</v>
      </c>
      <c r="F29" s="11" t="s">
        <v>12</v>
      </c>
      <c r="G29" s="12">
        <f>VLOOKUP(A29,[1]入力用!$A$2:$N$49,5,FALSE)</f>
        <v>0.54166666666666696</v>
      </c>
      <c r="H29" s="27" t="s">
        <v>18</v>
      </c>
      <c r="I29" s="12">
        <f>VLOOKUP(A29,[1]入力用!$A$2:$N$49,6,FALSE)</f>
        <v>0.625</v>
      </c>
      <c r="J29" s="52" t="str">
        <f>VLOOKUP(A29,[1]入力用!$A$2:$N$49,9,FALSE)</f>
        <v>研修室</v>
      </c>
      <c r="K29" s="10" t="str">
        <f>VLOOKUP(A29,[1]入力用!$A$2:$N$49,11,FALSE)</f>
        <v>高</v>
      </c>
      <c r="L29" s="10"/>
      <c r="M29" s="11" t="str">
        <f>VLOOKUP(A29,[1]入力用!$A$2:$N$49,13,FALSE)</f>
        <v/>
      </c>
      <c r="N29" s="11" t="str">
        <f>VLOOKUP(A29,[1]入力用!$A$2:$N$49,3,FALSE)</f>
        <v>永田　芳子</v>
      </c>
      <c r="O29" s="11" t="str">
        <f>VLOOKUP(A29,[1]入力用!$A$2:$N$49,14,FALSE)</f>
        <v>58-5041</v>
      </c>
      <c r="P29" s="15"/>
      <c r="Q29">
        <v>11</v>
      </c>
    </row>
    <row r="30" spans="1:17" ht="27" customHeight="1" x14ac:dyDescent="0.15">
      <c r="A30">
        <v>12</v>
      </c>
      <c r="B30" s="68"/>
      <c r="C30" s="9" t="str">
        <f>VLOOKUP(A30,[1]入力用!$A$2:$N$49,2,FALSE)</f>
        <v>中高年卓球教室</v>
      </c>
      <c r="D30" s="9" t="s">
        <v>11</v>
      </c>
      <c r="E30" s="10" t="str">
        <f>VLOOKUP(A30,[1]入力用!$A$2:$N$49,4,FALSE)</f>
        <v>1,2,3,4</v>
      </c>
      <c r="F30" s="11" t="s">
        <v>12</v>
      </c>
      <c r="G30" s="12">
        <f>VLOOKUP(A30,[1]入力用!$A$2:$N$49,5,FALSE)</f>
        <v>0.54166666666666696</v>
      </c>
      <c r="H30" s="10" t="s">
        <v>14</v>
      </c>
      <c r="I30" s="12">
        <f>VLOOKUP(A30,[1]入力用!$A$2:$N$49,6,FALSE)</f>
        <v>0.66666666666666696</v>
      </c>
      <c r="J30" s="52" t="str">
        <f>VLOOKUP(A30,[1]入力用!$A$2:$N$49,9,FALSE)</f>
        <v>講堂</v>
      </c>
      <c r="K30" s="10" t="str">
        <f>VLOOKUP(A30,[1]入力用!$A$2:$N$49,11,FALSE)</f>
        <v>高</v>
      </c>
      <c r="L30" s="10"/>
      <c r="M30" s="11" t="str">
        <f>VLOOKUP(A30,[1]入力用!$A$2:$N$49,13,FALSE)</f>
        <v>一</v>
      </c>
      <c r="N30" s="11" t="str">
        <f>VLOOKUP(A30,[1]入力用!$A$2:$N$49,3,FALSE)</f>
        <v>吉山　輝伸</v>
      </c>
      <c r="O30" s="11" t="str">
        <f>VLOOKUP(A30,[1]入力用!$A$2:$N$49,14,FALSE)</f>
        <v>58-3023</v>
      </c>
      <c r="P30" s="15"/>
      <c r="Q30">
        <v>12</v>
      </c>
    </row>
    <row r="31" spans="1:17" ht="27" customHeight="1" x14ac:dyDescent="0.15">
      <c r="A31">
        <v>6</v>
      </c>
      <c r="B31" s="68"/>
      <c r="C31" s="62" t="str">
        <f>VLOOKUP(A31,[1]入力用!$A$2:$N$49,2,FALSE)</f>
        <v>着物リフォーム教室</v>
      </c>
      <c r="D31" s="9" t="s">
        <v>11</v>
      </c>
      <c r="E31" s="10" t="str">
        <f>VLOOKUP(A31,[1]入力用!$A$2:$N$49,4,FALSE)</f>
        <v>1,3</v>
      </c>
      <c r="F31" s="11" t="s">
        <v>12</v>
      </c>
      <c r="G31" s="12">
        <f>VLOOKUP(A31,[1]入力用!$A$2:$N$49,5,FALSE)</f>
        <v>0.5625</v>
      </c>
      <c r="H31" s="10" t="s">
        <v>16</v>
      </c>
      <c r="I31" s="12">
        <f>VLOOKUP(A31,[1]入力用!$A$2:$N$49,6,FALSE)</f>
        <v>0.6875</v>
      </c>
      <c r="J31" s="52" t="str">
        <f>VLOOKUP(A31,[1]入力用!$A$2:$N$49,9,FALSE)</f>
        <v>研修室</v>
      </c>
      <c r="K31" s="10" t="str">
        <f>VLOOKUP(A31,[1]入力用!$A$2:$N$49,11,FALSE)</f>
        <v>一</v>
      </c>
      <c r="L31" s="10"/>
      <c r="M31" s="11" t="str">
        <f>VLOOKUP(A31,[1]入力用!$A$2:$N$49,13,FALSE)</f>
        <v/>
      </c>
      <c r="N31" s="11" t="str">
        <f>VLOOKUP(A31,[1]入力用!$A$2:$N$49,3,FALSE)</f>
        <v>青木　幸枝</v>
      </c>
      <c r="O31" s="11" t="str">
        <f>VLOOKUP(A31,[1]入力用!$A$2:$N$49,14,FALSE)</f>
        <v>090-3746-1604</v>
      </c>
      <c r="P31" s="15"/>
      <c r="Q31">
        <v>13</v>
      </c>
    </row>
    <row r="32" spans="1:17" ht="27" customHeight="1" x14ac:dyDescent="0.15">
      <c r="A32">
        <v>26</v>
      </c>
      <c r="B32" s="68"/>
      <c r="C32" s="30" t="str">
        <f>VLOOKUP(A32,[1]入力用!$A$2:$N$49,2,FALSE)</f>
        <v>書道教室</v>
      </c>
      <c r="D32" s="31" t="s">
        <v>11</v>
      </c>
      <c r="E32" s="32" t="str">
        <f>VLOOKUP(A32,[1]入力用!$A$2:$N$49,4,FALSE)</f>
        <v>1,2,3,4</v>
      </c>
      <c r="F32" s="33" t="s">
        <v>12</v>
      </c>
      <c r="G32" s="14">
        <f>VLOOKUP(A32,[1]入力用!$A$2:$N$49,5,FALSE)</f>
        <v>0.66666666666666663</v>
      </c>
      <c r="H32" s="32" t="s">
        <v>13</v>
      </c>
      <c r="I32" s="14">
        <f>VLOOKUP(A32,[1]入力用!$A$2:$N$49,6,FALSE)</f>
        <v>0.875</v>
      </c>
      <c r="J32" s="55" t="str">
        <f>VLOOKUP(A32,[1]入力用!$A$2:$N$49,9,FALSE)</f>
        <v>別館(和室）</v>
      </c>
      <c r="K32" s="13" t="str">
        <f>VLOOKUP(A32,[1]入力用!$A$2:$N$49,11,FALSE)</f>
        <v>青</v>
      </c>
      <c r="L32" s="27" t="s">
        <v>20</v>
      </c>
      <c r="M32" s="34" t="str">
        <f>VLOOKUP(A32,[1]入力用!$A$2:$N$49,13,FALSE)</f>
        <v>一</v>
      </c>
      <c r="N32" s="34" t="str">
        <f>VLOOKUP(A32,[1]入力用!$A$2:$N$49,3,FALSE)</f>
        <v>植木　洋子</v>
      </c>
      <c r="O32" s="34" t="str">
        <f>VLOOKUP(A32,[1]入力用!$A$2:$N$49,14,FALSE)</f>
        <v>58-2259</v>
      </c>
      <c r="P32" s="17"/>
      <c r="Q32">
        <v>14</v>
      </c>
    </row>
    <row r="33" spans="1:17" ht="27" customHeight="1" thickBot="1" x14ac:dyDescent="0.2">
      <c r="A33">
        <v>18</v>
      </c>
      <c r="B33" s="68"/>
      <c r="C33" s="35" t="str">
        <f>VLOOKUP(A33,[1]入力用!$A$2:$N$49,2,FALSE)</f>
        <v>手話教室</v>
      </c>
      <c r="D33" s="35" t="s">
        <v>11</v>
      </c>
      <c r="E33" s="23">
        <f>VLOOKUP(A33,[1]入力用!$A$2:$N$49,4,FALSE)</f>
        <v>2</v>
      </c>
      <c r="F33" s="24" t="s">
        <v>12</v>
      </c>
      <c r="G33" s="22">
        <f>VLOOKUP(A33,[1]入力用!$A$2:$N$49,5,FALSE)</f>
        <v>0.79166666666666696</v>
      </c>
      <c r="H33" s="23" t="s">
        <v>13</v>
      </c>
      <c r="I33" s="22">
        <f>VLOOKUP(A33,[1]入力用!$A$2:$N$49,6,FALSE)</f>
        <v>0.85416666666666696</v>
      </c>
      <c r="J33" s="53" t="str">
        <f>VLOOKUP(A33,[1]入力用!$A$2:$N$49,9,FALSE)</f>
        <v>研修室</v>
      </c>
      <c r="K33" s="23" t="str">
        <f>VLOOKUP(A33,[1]入力用!$A$2:$N$49,11,FALSE)</f>
        <v>一</v>
      </c>
      <c r="L33" s="23"/>
      <c r="M33" s="24" t="str">
        <f>VLOOKUP(A33,[1]入力用!$A$2:$N$49,13,FALSE)</f>
        <v/>
      </c>
      <c r="N33" s="24" t="str">
        <f>VLOOKUP(A33,[1]入力用!$A$2:$N$49,3,FALSE)</f>
        <v>猶　  泰子</v>
      </c>
      <c r="O33" s="24" t="str">
        <f>VLOOKUP(A33,[1]入力用!$A$2:$N$49,14,FALSE)</f>
        <v>58-4739</v>
      </c>
      <c r="P33" s="25"/>
      <c r="Q33">
        <v>15</v>
      </c>
    </row>
    <row r="34" spans="1:17" ht="27" customHeight="1" x14ac:dyDescent="0.15">
      <c r="A34">
        <v>33</v>
      </c>
      <c r="B34" s="67" t="s">
        <v>21</v>
      </c>
      <c r="C34" s="26" t="str">
        <f>VLOOKUP(A34,[1]入力用!$A$2:$N$49,2,FALSE)</f>
        <v>H.S.J 食育の会</v>
      </c>
      <c r="D34" s="26" t="s">
        <v>11</v>
      </c>
      <c r="E34" s="27">
        <f>VLOOKUP(A34,[1]入力用!$A$2:$N$49,4,FALSE)</f>
        <v>4</v>
      </c>
      <c r="F34" s="28" t="s">
        <v>12</v>
      </c>
      <c r="G34" s="16">
        <f>VLOOKUP(A34,[1]入力用!$A$2:$N$49,5,FALSE)</f>
        <v>0.41666666666666702</v>
      </c>
      <c r="H34" s="27" t="s">
        <v>14</v>
      </c>
      <c r="I34" s="16">
        <f>VLOOKUP(A34,[1]入力用!$A$2:$N$49,6,FALSE)</f>
        <v>0.5</v>
      </c>
      <c r="J34" s="54" t="str">
        <f>VLOOKUP(A34,[1]入力用!$A$2:$N$49,9,FALSE)</f>
        <v>調理室</v>
      </c>
      <c r="K34" s="27" t="str">
        <f>VLOOKUP(A34,[1]入力用!$A$2:$N$49,11,FALSE)</f>
        <v>青</v>
      </c>
      <c r="L34" s="27" t="s">
        <v>20</v>
      </c>
      <c r="M34" s="28" t="str">
        <f>VLOOKUP(A34,[1]入力用!$A$2:$N$49,13,FALSE)</f>
        <v>一</v>
      </c>
      <c r="N34" s="28" t="str">
        <f>VLOOKUP(A34,[1]入力用!$A$2:$N$49,3,FALSE)</f>
        <v>森岡　智恵美</v>
      </c>
      <c r="O34" s="28" t="str">
        <f>VLOOKUP(A34,[1]入力用!$A$2:$N$49,14,FALSE)</f>
        <v>58-6680</v>
      </c>
      <c r="P34" s="29"/>
      <c r="Q34">
        <v>16</v>
      </c>
    </row>
    <row r="35" spans="1:17" ht="27" customHeight="1" x14ac:dyDescent="0.15">
      <c r="A35">
        <v>10</v>
      </c>
      <c r="B35" s="68"/>
      <c r="C35" s="9" t="str">
        <f>VLOOKUP(A35,[1]入力用!$A$2:$N$49,2,FALSE)</f>
        <v>ハーモニカ教室</v>
      </c>
      <c r="D35" s="9" t="s">
        <v>11</v>
      </c>
      <c r="E35" s="10" t="str">
        <f>VLOOKUP(A35,[1]入力用!$A$2:$N$49,4,FALSE)</f>
        <v>2,4</v>
      </c>
      <c r="F35" s="11" t="s">
        <v>12</v>
      </c>
      <c r="G35" s="12">
        <f>VLOOKUP(A35,[1]入力用!$A$2:$N$49,5,FALSE)</f>
        <v>0.41666666666666669</v>
      </c>
      <c r="H35" s="10" t="s">
        <v>13</v>
      </c>
      <c r="I35" s="12">
        <f>VLOOKUP(A35,[1]入力用!$A$2:$N$49,6,FALSE)</f>
        <v>0.5</v>
      </c>
      <c r="J35" s="59" t="str">
        <f>VLOOKUP(A35,[1]入力用!$A$2:$N$49,9,FALSE)</f>
        <v>別館(和室）</v>
      </c>
      <c r="K35" s="10" t="str">
        <f>VLOOKUP(A35,[1]入力用!$A$2:$N$49,11,FALSE)</f>
        <v>高</v>
      </c>
      <c r="L35" s="10"/>
      <c r="M35" s="11" t="str">
        <f>VLOOKUP(A35,[1]入力用!$A$2:$N$49,13,FALSE)</f>
        <v/>
      </c>
      <c r="N35" s="11" t="str">
        <f>VLOOKUP(A35,[1]入力用!$A$2:$N$49,3,FALSE)</f>
        <v>岡田　惇</v>
      </c>
      <c r="O35" s="11" t="str">
        <f>VLOOKUP(A35,[1]入力用!$A$2:$N$49,14,FALSE)</f>
        <v>090-7504-0165</v>
      </c>
      <c r="P35" s="15"/>
      <c r="Q35">
        <v>17</v>
      </c>
    </row>
    <row r="36" spans="1:17" ht="27" customHeight="1" x14ac:dyDescent="0.15">
      <c r="A36">
        <v>2</v>
      </c>
      <c r="B36" s="68"/>
      <c r="C36" s="62" t="str">
        <f>VLOOKUP(A36,[1]入力用!$A$2:$N$49,2,FALSE)</f>
        <v>俳句（皐月句会）教室</v>
      </c>
      <c r="D36" s="9" t="s">
        <v>11</v>
      </c>
      <c r="E36" s="10">
        <f>VLOOKUP(A36,[1]入力用!$A$2:$N$49,4,FALSE)</f>
        <v>4</v>
      </c>
      <c r="F36" s="11" t="s">
        <v>12</v>
      </c>
      <c r="G36" s="12">
        <f>VLOOKUP(A36,[1]入力用!$A$2:$N$49,5,FALSE)</f>
        <v>0.5625</v>
      </c>
      <c r="H36" s="10" t="s">
        <v>14</v>
      </c>
      <c r="I36" s="12">
        <f>VLOOKUP(A36,[1]入力用!$A$2:$N$49,6,FALSE)</f>
        <v>0.64583333333333337</v>
      </c>
      <c r="J36" s="52" t="str">
        <f>VLOOKUP(A36,[1]入力用!$A$2:$N$49,9,FALSE)</f>
        <v>研修室</v>
      </c>
      <c r="K36" s="10" t="str">
        <f>VLOOKUP(A36,[1]入力用!$A$2:$N$49,11,FALSE)</f>
        <v>高</v>
      </c>
      <c r="L36" s="10"/>
      <c r="M36" s="11" t="str">
        <f>VLOOKUP(A36,[1]入力用!$A$2:$N$49,13,FALSE)</f>
        <v/>
      </c>
      <c r="N36" s="11" t="str">
        <f>VLOOKUP(A36,[1]入力用!$A$2:$N$49,3,FALSE)</f>
        <v>永田　芳子</v>
      </c>
      <c r="O36" s="11" t="str">
        <f>VLOOKUP(A36,[1]入力用!$A$2:$N$49,14,FALSE)</f>
        <v>58-5041</v>
      </c>
      <c r="P36" s="15"/>
      <c r="Q36">
        <v>18</v>
      </c>
    </row>
    <row r="37" spans="1:17" ht="27" customHeight="1" x14ac:dyDescent="0.15">
      <c r="A37">
        <v>22</v>
      </c>
      <c r="B37" s="68"/>
      <c r="C37" s="82" t="str">
        <f>VLOOKUP(A37,[1]入力用!$A$2:$N$49,2,FALSE)</f>
        <v>楽しくストレッチ教室</v>
      </c>
      <c r="D37" s="9" t="s">
        <v>11</v>
      </c>
      <c r="E37" s="10">
        <f>VLOOKUP(A37,[1]入力用!$A$2:$N$49,4,FALSE)</f>
        <v>1</v>
      </c>
      <c r="F37" s="11" t="s">
        <v>12</v>
      </c>
      <c r="G37" s="12">
        <f>VLOOKUP(A37,[1]入力用!$A$2:$N$49,5,FALSE)</f>
        <v>0.52083333333333337</v>
      </c>
      <c r="H37" s="10" t="s">
        <v>14</v>
      </c>
      <c r="I37" s="36">
        <f>VLOOKUP(A37,[1]入力用!$A$2:$N$49,6,FALSE)</f>
        <v>0.60416666666666663</v>
      </c>
      <c r="J37" s="73" t="str">
        <f>VLOOKUP(A37,[1]入力用!$A$2:$N$49,9,FALSE)</f>
        <v>講堂</v>
      </c>
      <c r="K37" s="75" t="s">
        <v>27</v>
      </c>
      <c r="L37" s="76"/>
      <c r="M37" s="77"/>
      <c r="N37" s="65" t="str">
        <f>VLOOKUP(A37,[1]入力用!$A$2:$N$49,3,FALSE)</f>
        <v>西谷　艶子</v>
      </c>
      <c r="O37" s="65" t="str">
        <f>VLOOKUP(A37,[1]入力用!$A$2:$N$49,14,FALSE)</f>
        <v>58-4124</v>
      </c>
      <c r="P37" s="17"/>
      <c r="Q37">
        <v>19</v>
      </c>
    </row>
    <row r="38" spans="1:17" ht="27" customHeight="1" x14ac:dyDescent="0.15">
      <c r="A38">
        <v>23</v>
      </c>
      <c r="B38" s="68"/>
      <c r="C38" s="83"/>
      <c r="D38" s="31" t="s">
        <v>11</v>
      </c>
      <c r="E38" s="32">
        <f>VLOOKUP(A38,[1]入力用!$A$2:$N$49,4,FALSE)</f>
        <v>3</v>
      </c>
      <c r="F38" s="33" t="s">
        <v>12</v>
      </c>
      <c r="G38" s="37">
        <f>VLOOKUP(A38,[1]入力用!$A$2:$N$49,5,FALSE)</f>
        <v>0.5625</v>
      </c>
      <c r="H38" s="32" t="s">
        <v>22</v>
      </c>
      <c r="I38" s="37">
        <f>VLOOKUP(A38,[1]入力用!$A$2:$N$49,6,FALSE)</f>
        <v>0.64583333333333304</v>
      </c>
      <c r="J38" s="74"/>
      <c r="K38" s="78"/>
      <c r="L38" s="79"/>
      <c r="M38" s="80"/>
      <c r="N38" s="66"/>
      <c r="O38" s="66"/>
      <c r="P38" s="17"/>
    </row>
    <row r="39" spans="1:17" ht="27" customHeight="1" thickBot="1" x14ac:dyDescent="0.2">
      <c r="A39">
        <v>38</v>
      </c>
      <c r="B39" s="68"/>
      <c r="C39" s="9" t="str">
        <f>VLOOKUP(A39,[1]入力用!$A$2:$N$49,2,FALSE)</f>
        <v>太極拳</v>
      </c>
      <c r="D39" s="35" t="s">
        <v>11</v>
      </c>
      <c r="E39" s="23" t="str">
        <f>VLOOKUP(A39,[1]入力用!$A$2:$N$49,4,FALSE)</f>
        <v>1,2,3,4</v>
      </c>
      <c r="F39" s="24" t="s">
        <v>12</v>
      </c>
      <c r="G39" s="22">
        <f>VLOOKUP(A39,[1]入力用!$A$2:$N$49,5,FALSE)</f>
        <v>0.79166666666666663</v>
      </c>
      <c r="H39" s="23" t="s">
        <v>22</v>
      </c>
      <c r="I39" s="38">
        <f>VLOOKUP(A39,[1]入力用!$A$2:$N$49,6,FALSE)</f>
        <v>0.85416666666666663</v>
      </c>
      <c r="J39" s="56" t="str">
        <f>VLOOKUP(A39,[1]入力用!$A$2:$N$49,9,FALSE)</f>
        <v>講堂</v>
      </c>
      <c r="K39" s="35" t="str">
        <f>VLOOKUP(A39,[1]入力用!$A$2:$N$49,11,FALSE)</f>
        <v>一</v>
      </c>
      <c r="L39" s="23"/>
      <c r="M39" s="24" t="str">
        <f>VLOOKUP(A39,[1]入力用!$A$2:$N$49,13,FALSE)</f>
        <v/>
      </c>
      <c r="N39" s="24" t="str">
        <f>VLOOKUP(A39,[1]入力用!$A$2:$N$49,3,FALSE)</f>
        <v>吉武　玲子</v>
      </c>
      <c r="O39" s="24" t="str">
        <f>VLOOKUP(A39,[1]入力用!$A$2:$N$49,14,FALSE)</f>
        <v>090-3174-0519</v>
      </c>
      <c r="P39" s="25"/>
      <c r="Q39">
        <v>20</v>
      </c>
    </row>
    <row r="40" spans="1:17" ht="27" customHeight="1" x14ac:dyDescent="0.15">
      <c r="A40">
        <v>16</v>
      </c>
      <c r="B40" s="67" t="s">
        <v>23</v>
      </c>
      <c r="C40" s="39" t="str">
        <f>VLOOKUP(A40,[1]入力用!$A$2:$N$49,2,FALSE)</f>
        <v>ちぎり絵教室</v>
      </c>
      <c r="D40" s="39" t="s">
        <v>11</v>
      </c>
      <c r="E40" s="40">
        <f>VLOOKUP(A40,[1]入力用!$A$2:$N$49,4,FALSE)</f>
        <v>3</v>
      </c>
      <c r="F40" s="41" t="s">
        <v>12</v>
      </c>
      <c r="G40" s="42">
        <f>VLOOKUP(A40,[1]入力用!$A$2:$N$49,5,FALSE)</f>
        <v>0.5625</v>
      </c>
      <c r="H40" s="40" t="s">
        <v>22</v>
      </c>
      <c r="I40" s="42">
        <f>VLOOKUP(A40,[1]入力用!$A$2:$N$49,6,FALSE)</f>
        <v>0.6875</v>
      </c>
      <c r="J40" s="54" t="str">
        <f>VLOOKUP(A40,[1]入力用!$A$2:$N$49,9,FALSE)</f>
        <v>研修室</v>
      </c>
      <c r="K40" s="27" t="str">
        <f>VLOOKUP(A40,[1]入力用!$A$2:$N$49,11,FALSE)</f>
        <v>一</v>
      </c>
      <c r="L40" s="27"/>
      <c r="M40" s="28" t="str">
        <f>VLOOKUP(A40,[1]入力用!$A$2:$N$49,13,FALSE)</f>
        <v/>
      </c>
      <c r="N40" s="28" t="str">
        <f>VLOOKUP(A40,[1]入力用!$A$2:$N$49,3,FALSE)</f>
        <v>松崎　典恵</v>
      </c>
      <c r="O40" s="28" t="str">
        <f>VLOOKUP(A40,[1]入力用!$A$2:$N$49,14,FALSE)</f>
        <v>58-2433</v>
      </c>
      <c r="P40" s="43"/>
      <c r="Q40">
        <v>22</v>
      </c>
    </row>
    <row r="41" spans="1:17" ht="27" customHeight="1" x14ac:dyDescent="0.15">
      <c r="A41">
        <v>7</v>
      </c>
      <c r="B41" s="68"/>
      <c r="C41" s="9" t="str">
        <f>VLOOKUP(A41,[1]入力用!$A$2:$N$49,2,FALSE)</f>
        <v>社交ダンス（B）</v>
      </c>
      <c r="D41" s="9" t="s">
        <v>11</v>
      </c>
      <c r="E41" s="10" t="str">
        <f>VLOOKUP(A41,[1]入力用!$A$2:$N$49,4,FALSE)</f>
        <v>1,2,3,4</v>
      </c>
      <c r="F41" s="11" t="s">
        <v>12</v>
      </c>
      <c r="G41" s="12">
        <f>VLOOKUP(A41,[1]入力用!$A$2:$N$49,5,FALSE)</f>
        <v>0.58333333333333304</v>
      </c>
      <c r="H41" s="10" t="s">
        <v>13</v>
      </c>
      <c r="I41" s="12">
        <f>VLOOKUP(A41,[1]入力用!$A$2:$N$49,6,FALSE)</f>
        <v>0.66666666666666696</v>
      </c>
      <c r="J41" s="52" t="str">
        <f>VLOOKUP(A41,[1]入力用!$A$2:$N$49,9,FALSE)</f>
        <v>講堂</v>
      </c>
      <c r="K41" s="10" t="str">
        <f>VLOOKUP(A41,[1]入力用!$A$2:$N$49,11,FALSE)</f>
        <v>一</v>
      </c>
      <c r="L41" s="10"/>
      <c r="M41" s="11" t="str">
        <f>VLOOKUP(A41,[1]入力用!$A$2:$N$49,13,FALSE)</f>
        <v/>
      </c>
      <c r="N41" s="11" t="str">
        <f>VLOOKUP(A41,[1]入力用!$A$2:$N$49,3,FALSE)</f>
        <v>吉武　修一</v>
      </c>
      <c r="O41" s="11" t="str">
        <f>VLOOKUP(A41,[1]入力用!$A$2:$N$49,14,FALSE)</f>
        <v>090-7377-4436</v>
      </c>
      <c r="P41" s="15"/>
      <c r="Q41">
        <v>23</v>
      </c>
    </row>
    <row r="42" spans="1:17" ht="27" customHeight="1" thickBot="1" x14ac:dyDescent="0.2">
      <c r="A42">
        <v>17</v>
      </c>
      <c r="B42" s="69"/>
      <c r="C42" s="63" t="str">
        <f>VLOOKUP(A42,[1]入力用!$A$2:$N$49,2,FALSE)</f>
        <v>３Bシェイプアップ体操</v>
      </c>
      <c r="D42" s="35" t="s">
        <v>11</v>
      </c>
      <c r="E42" s="23" t="str">
        <f>VLOOKUP(A42,[1]入力用!$A$2:$N$49,4,FALSE)</f>
        <v>1,2,3,4</v>
      </c>
      <c r="F42" s="24" t="s">
        <v>12</v>
      </c>
      <c r="G42" s="22">
        <f>VLOOKUP(A42,[1]入力用!$A$2:$N$49,5,FALSE)</f>
        <v>0.8125</v>
      </c>
      <c r="H42" s="23" t="s">
        <v>14</v>
      </c>
      <c r="I42" s="22">
        <f>VLOOKUP(A42,[1]入力用!$A$2:$N$49,6,FALSE)</f>
        <v>0.875</v>
      </c>
      <c r="J42" s="53" t="str">
        <f>VLOOKUP(A42,[1]入力用!$A$2:$N$49,9,FALSE)</f>
        <v>講堂</v>
      </c>
      <c r="K42" s="23" t="str">
        <f>VLOOKUP(A42,[1]入力用!$A$2:$N$49,11,FALSE)</f>
        <v>一</v>
      </c>
      <c r="L42" s="20"/>
      <c r="M42" s="24" t="str">
        <f>VLOOKUP(A42,[1]入力用!$A$2:$N$49,13,FALSE)</f>
        <v/>
      </c>
      <c r="N42" s="24" t="str">
        <f>VLOOKUP(A42,[1]入力用!$A$2:$N$49,3,FALSE)</f>
        <v>藤本　京子</v>
      </c>
      <c r="O42" s="24" t="str">
        <f>VLOOKUP(A42,[1]入力用!$A$2:$N$49,14,FALSE)</f>
        <v>58-2239</v>
      </c>
      <c r="P42" s="25"/>
      <c r="Q42">
        <v>24</v>
      </c>
    </row>
    <row r="43" spans="1:17" ht="27" customHeight="1" x14ac:dyDescent="0.15">
      <c r="A43">
        <v>14</v>
      </c>
      <c r="B43" s="68" t="s">
        <v>24</v>
      </c>
      <c r="C43" s="39" t="str">
        <f>VLOOKUP(A43,[1]入力用!$A$2:$N$49,2,FALSE)</f>
        <v>わいわいキッチン</v>
      </c>
      <c r="D43" s="39" t="s">
        <v>11</v>
      </c>
      <c r="E43" s="40">
        <f>VLOOKUP(A43,[1]入力用!$A$2:$N$49,4,FALSE)</f>
        <v>2</v>
      </c>
      <c r="F43" s="41" t="s">
        <v>12</v>
      </c>
      <c r="G43" s="42">
        <f>VLOOKUP(A43,[1]入力用!$A$2:$N$49,5,FALSE)</f>
        <v>0.39583333333333298</v>
      </c>
      <c r="H43" s="40" t="s">
        <v>14</v>
      </c>
      <c r="I43" s="42">
        <f>VLOOKUP(A43,[1]入力用!$A$2:$N$49,6,FALSE)</f>
        <v>0.52083333333333304</v>
      </c>
      <c r="J43" s="57" t="str">
        <f>VLOOKUP(A43,[1]入力用!$A$2:$N$49,9,FALSE)</f>
        <v>調理室</v>
      </c>
      <c r="K43" s="40" t="str">
        <f>VLOOKUP(A43,[1]入力用!$A$2:$N$49,11,FALSE)</f>
        <v>一</v>
      </c>
      <c r="L43" s="40"/>
      <c r="M43" s="41" t="str">
        <f>VLOOKUP(A43,[1]入力用!$A$2:$N$49,13,FALSE)</f>
        <v/>
      </c>
      <c r="N43" s="41" t="str">
        <f>VLOOKUP(A43,[1]入力用!$A$2:$N$49,3,FALSE)</f>
        <v>中村　洋子</v>
      </c>
      <c r="O43" s="41" t="str">
        <f>VLOOKUP(A43,[1]入力用!$A$2:$N$49,14,FALSE)</f>
        <v>58-2435</v>
      </c>
      <c r="P43" s="44"/>
      <c r="Q43">
        <v>25</v>
      </c>
    </row>
    <row r="44" spans="1:17" ht="27" customHeight="1" x14ac:dyDescent="0.15">
      <c r="A44">
        <v>30</v>
      </c>
      <c r="B44" s="68"/>
      <c r="C44" s="26" t="str">
        <f>VLOOKUP(A44,[1]入力用!$A$2:$N$49,2,FALSE)</f>
        <v>茶道教室(裏千家）</v>
      </c>
      <c r="D44" s="26" t="s">
        <v>11</v>
      </c>
      <c r="E44" s="27" t="str">
        <f>VLOOKUP(A44,[1]入力用!$A$2:$N$49,4,FALSE)</f>
        <v>2,4</v>
      </c>
      <c r="F44" s="28" t="s">
        <v>12</v>
      </c>
      <c r="G44" s="16">
        <f>VLOOKUP(A44,[1]入力用!$A$2:$N$49,5,FALSE)</f>
        <v>0.41666666666666702</v>
      </c>
      <c r="H44" s="27" t="s">
        <v>14</v>
      </c>
      <c r="I44" s="16">
        <f>VLOOKUP(A44,[1]入力用!$A$2:$N$49,6,FALSE)</f>
        <v>0.5</v>
      </c>
      <c r="J44" s="54" t="str">
        <f>VLOOKUP(A44,[1]入力用!$A$2:$N$49,9,FALSE)</f>
        <v>講座室</v>
      </c>
      <c r="K44" s="27" t="str">
        <f>VLOOKUP(A44,[1]入力用!$A$2:$N$49,11,FALSE)</f>
        <v>一</v>
      </c>
      <c r="L44" s="27"/>
      <c r="M44" s="28" t="str">
        <f>VLOOKUP(A44,[1]入力用!$A$2:$N$49,13,FALSE)</f>
        <v/>
      </c>
      <c r="N44" s="28" t="str">
        <f>VLOOKUP(A44,[1]入力用!$A$2:$N$49,3,FALSE)</f>
        <v>長尾　泰子</v>
      </c>
      <c r="O44" s="28" t="str">
        <f>VLOOKUP(A44,[1]入力用!$A$2:$N$49,14,FALSE)</f>
        <v>58-2801</v>
      </c>
      <c r="P44" s="29"/>
      <c r="Q44">
        <v>26</v>
      </c>
    </row>
    <row r="45" spans="1:17" ht="27" customHeight="1" x14ac:dyDescent="0.15">
      <c r="A45">
        <v>31</v>
      </c>
      <c r="B45" s="68"/>
      <c r="C45" s="26" t="str">
        <f>VLOOKUP(A45,[1]入力用!$A$2:$N$49,2,FALSE)</f>
        <v>東岐波民踊愛好会</v>
      </c>
      <c r="D45" s="26" t="s">
        <v>11</v>
      </c>
      <c r="E45" s="27" t="str">
        <f>VLOOKUP(A45,[1]入力用!$A$2:$N$49,4,FALSE)</f>
        <v>2,4</v>
      </c>
      <c r="F45" s="28" t="s">
        <v>12</v>
      </c>
      <c r="G45" s="16">
        <f>VLOOKUP(A45,[1]入力用!$A$2:$N$49,5,FALSE)</f>
        <v>0.54166666666666696</v>
      </c>
      <c r="H45" s="27" t="s">
        <v>14</v>
      </c>
      <c r="I45" s="16">
        <f>VLOOKUP(A45,[1]入力用!$A$2:$N$49,6,FALSE)</f>
        <v>0.60416666666666696</v>
      </c>
      <c r="J45" s="60" t="str">
        <f>VLOOKUP(A45,[1]入力用!$A$2:$N$49,9,FALSE)</f>
        <v>別館(和室）</v>
      </c>
      <c r="K45" s="27" t="str">
        <f>VLOOKUP(A45,[1]入力用!$A$2:$N$49,11,FALSE)</f>
        <v>一</v>
      </c>
      <c r="L45" s="27"/>
      <c r="M45" s="28" t="str">
        <f>VLOOKUP(A45,[1]入力用!$A$2:$N$49,13,FALSE)</f>
        <v/>
      </c>
      <c r="N45" s="28" t="str">
        <f>VLOOKUP(A45,[1]入力用!$A$2:$N$49,3,FALSE)</f>
        <v>江本　和代</v>
      </c>
      <c r="O45" s="28" t="str">
        <f>VLOOKUP(A45,[1]入力用!$A$2:$N$49,14,FALSE)</f>
        <v>58-2354</v>
      </c>
      <c r="P45" s="29"/>
      <c r="Q45">
        <v>27</v>
      </c>
    </row>
    <row r="46" spans="1:17" ht="27" customHeight="1" thickBot="1" x14ac:dyDescent="0.2">
      <c r="A46">
        <v>32</v>
      </c>
      <c r="B46" s="69"/>
      <c r="C46" s="30" t="str">
        <f>VLOOKUP(A46,[1]入力用!$A$2:$N$49,2,FALSE)</f>
        <v>ハグハグ</v>
      </c>
      <c r="D46" s="30" t="s">
        <v>11</v>
      </c>
      <c r="E46" s="13">
        <f>VLOOKUP(A46,[1]入力用!$A$2:$N$49,4,FALSE)</f>
        <v>4</v>
      </c>
      <c r="F46" s="34" t="s">
        <v>12</v>
      </c>
      <c r="G46" s="14">
        <f>VLOOKUP(A46,[1]入力用!$A$2:$N$49,5,FALSE)</f>
        <v>0.79166666666666696</v>
      </c>
      <c r="H46" s="13" t="s">
        <v>14</v>
      </c>
      <c r="I46" s="14">
        <f>VLOOKUP(A46,[1]入力用!$A$2:$N$49,6,FALSE)</f>
        <v>0.91666666666666696</v>
      </c>
      <c r="J46" s="55" t="str">
        <f>VLOOKUP(A46,[1]入力用!$A$2:$N$49,9,FALSE)</f>
        <v>講座室</v>
      </c>
      <c r="K46" s="13" t="str">
        <f>VLOOKUP(A46,[1]入力用!$A$2:$N$49,11,FALSE)</f>
        <v>他</v>
      </c>
      <c r="L46" s="13"/>
      <c r="M46" s="34" t="str">
        <f>VLOOKUP(A46,[1]入力用!$A$2:$N$49,13,FALSE)</f>
        <v/>
      </c>
      <c r="N46" s="34" t="str">
        <f>VLOOKUP(A46,[1]入力用!$A$2:$N$49,3,FALSE)</f>
        <v>堀川　貴美子</v>
      </c>
      <c r="O46" s="34" t="str">
        <f>VLOOKUP(A46,[1]入力用!$A$2:$N$49,14,FALSE)</f>
        <v>080-5231-4528</v>
      </c>
      <c r="P46" s="17"/>
      <c r="Q46" s="45">
        <v>28</v>
      </c>
    </row>
    <row r="47" spans="1:17" ht="27" customHeight="1" x14ac:dyDescent="0.15">
      <c r="A47">
        <v>19</v>
      </c>
      <c r="B47" s="46"/>
      <c r="C47" s="39" t="str">
        <f>VLOOKUP(A47,[1]入力用!$A$2:$N$49,2,FALSE)</f>
        <v>詩吟教室</v>
      </c>
      <c r="D47" s="39" t="s">
        <v>11</v>
      </c>
      <c r="E47" s="40" t="str">
        <f>VLOOKUP(A47,[1]入力用!$A$2:$N$49,4,FALSE)</f>
        <v>1,3</v>
      </c>
      <c r="F47" s="41" t="s">
        <v>12</v>
      </c>
      <c r="G47" s="42">
        <f>VLOOKUP(A47,[1]入力用!$A$2:$N$49,5,FALSE)</f>
        <v>0.41666666666666702</v>
      </c>
      <c r="H47" s="40" t="s">
        <v>18</v>
      </c>
      <c r="I47" s="42">
        <f>VLOOKUP(A47,[1]入力用!$A$2:$N$49,6,FALSE)</f>
        <v>0.5</v>
      </c>
      <c r="J47" s="57" t="str">
        <f>VLOOKUP(A47,[1]入力用!$A$2:$N$49,9,FALSE)</f>
        <v>研修室</v>
      </c>
      <c r="K47" s="40" t="str">
        <f>VLOOKUP(A47,[1]入力用!$A$2:$N$49,11,FALSE)</f>
        <v>一</v>
      </c>
      <c r="L47" s="40"/>
      <c r="M47" s="41" t="str">
        <f>VLOOKUP(A47,[1]入力用!$A$2:$N$49,13,FALSE)</f>
        <v/>
      </c>
      <c r="N47" s="41" t="str">
        <f>VLOOKUP(A47,[1]入力用!$A$2:$N$49,3,FALSE)</f>
        <v>中野　正子</v>
      </c>
      <c r="O47" s="41" t="str">
        <f>VLOOKUP(A47,[1]入力用!$A$2:$N$49,14,FALSE)</f>
        <v>58-3300</v>
      </c>
      <c r="P47" s="43"/>
      <c r="Q47">
        <v>29</v>
      </c>
    </row>
    <row r="48" spans="1:17" ht="27" customHeight="1" x14ac:dyDescent="0.15">
      <c r="A48">
        <v>11</v>
      </c>
      <c r="B48" s="47" t="s">
        <v>28</v>
      </c>
      <c r="C48" s="9" t="str">
        <f>VLOOKUP(A48,[1]入力用!$A$2:$N$49,2,FALSE)</f>
        <v>太極拳同好会</v>
      </c>
      <c r="D48" s="9" t="s">
        <v>11</v>
      </c>
      <c r="E48" s="10" t="str">
        <f>VLOOKUP(A48,[1]入力用!$A$2:$N$49,4,FALSE)</f>
        <v>1,2,3,4</v>
      </c>
      <c r="F48" s="11" t="s">
        <v>12</v>
      </c>
      <c r="G48" s="12">
        <f>VLOOKUP(A48,[1]入力用!$A$2:$N$49,5,FALSE)</f>
        <v>0.4375</v>
      </c>
      <c r="H48" s="10" t="s">
        <v>25</v>
      </c>
      <c r="I48" s="12">
        <f>VLOOKUP(A48,[1]入力用!$A$2:$N$49,6,FALSE)</f>
        <v>0.47916666666666702</v>
      </c>
      <c r="J48" s="52" t="str">
        <f>VLOOKUP(A48,[1]入力用!$A$2:$N$49,9,FALSE)</f>
        <v>講堂</v>
      </c>
      <c r="K48" s="10" t="str">
        <f>VLOOKUP(A48,[1]入力用!$A$2:$N$49,11,FALSE)</f>
        <v>高</v>
      </c>
      <c r="L48" s="27" t="s">
        <v>26</v>
      </c>
      <c r="M48" s="11" t="str">
        <f>VLOOKUP(A48,[1]入力用!$A$2:$N$49,13,FALSE)</f>
        <v>一</v>
      </c>
      <c r="N48" s="11" t="str">
        <f>VLOOKUP(A48,[1]入力用!$A$2:$N$49,3,FALSE)</f>
        <v>西本　次男</v>
      </c>
      <c r="O48" s="11" t="str">
        <f>VLOOKUP(A48,[1]入力用!$A$2:$N$49,14,FALSE)</f>
        <v>58-4697</v>
      </c>
      <c r="P48" s="15"/>
      <c r="Q48">
        <v>31</v>
      </c>
    </row>
    <row r="49" spans="1:17" ht="27" customHeight="1" thickBot="1" x14ac:dyDescent="0.2">
      <c r="A49">
        <v>3</v>
      </c>
      <c r="B49" s="48"/>
      <c r="C49" s="61" t="str">
        <f>VLOOKUP(A49,[1]入力用!$A$2:$N$49,2,FALSE)</f>
        <v>俳句（如月句会）教室</v>
      </c>
      <c r="D49" s="19" t="s">
        <v>11</v>
      </c>
      <c r="E49" s="20">
        <f>VLOOKUP(A49,[1]入力用!$A$2:$N$49,4,FALSE)</f>
        <v>4</v>
      </c>
      <c r="F49" s="21" t="s">
        <v>12</v>
      </c>
      <c r="G49" s="49">
        <f>VLOOKUP(A49,[1]入力用!$A$2:$N$49,5,FALSE)</f>
        <v>0.54166666666666696</v>
      </c>
      <c r="H49" s="20" t="s">
        <v>14</v>
      </c>
      <c r="I49" s="49">
        <f>VLOOKUP(A49,[1]入力用!$A$2:$N$49,6,FALSE)</f>
        <v>0.66666666666666663</v>
      </c>
      <c r="J49" s="58" t="str">
        <f>VLOOKUP(A49,[1]入力用!$A$2:$N$49,9,FALSE)</f>
        <v>研修室</v>
      </c>
      <c r="K49" s="20" t="str">
        <f>VLOOKUP(A49,[1]入力用!$A$2:$N$49,11,FALSE)</f>
        <v>高</v>
      </c>
      <c r="L49" s="20"/>
      <c r="M49" s="21" t="str">
        <f>VLOOKUP(A49,[1]入力用!$A$2:$N$49,13,FALSE)</f>
        <v/>
      </c>
      <c r="N49" s="21" t="str">
        <f>VLOOKUP(A49,[1]入力用!$A$2:$N$49,3,FALSE)</f>
        <v>永田　芳子</v>
      </c>
      <c r="O49" s="21" t="str">
        <f>VLOOKUP(A49,[1]入力用!$A$2:$N$49,14,FALSE)</f>
        <v>58-5041</v>
      </c>
      <c r="P49" s="50"/>
      <c r="Q49">
        <v>32</v>
      </c>
    </row>
    <row r="50" spans="1:17" x14ac:dyDescent="0.15"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</row>
    <row r="51" spans="1:17" x14ac:dyDescent="0.15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</row>
    <row r="52" spans="1:17" x14ac:dyDescent="0.15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</row>
    <row r="53" spans="1:17" x14ac:dyDescent="0.15">
      <c r="N53" s="51"/>
    </row>
    <row r="54" spans="1:17" x14ac:dyDescent="0.15">
      <c r="N54" s="51"/>
    </row>
    <row r="55" spans="1:17" x14ac:dyDescent="0.15">
      <c r="N55" s="51"/>
    </row>
    <row r="56" spans="1:17" ht="21" x14ac:dyDescent="0.15">
      <c r="A56" s="84" t="s">
        <v>29</v>
      </c>
      <c r="B56" s="85"/>
      <c r="C56" s="85"/>
      <c r="D56" s="85"/>
      <c r="E56" s="85"/>
      <c r="F56" s="85"/>
      <c r="G56" s="85"/>
      <c r="H56" s="85"/>
      <c r="I56" s="85"/>
      <c r="N56" s="51"/>
    </row>
    <row r="57" spans="1:17" x14ac:dyDescent="0.15">
      <c r="N57" s="51"/>
    </row>
    <row r="58" spans="1:17" x14ac:dyDescent="0.15">
      <c r="N58" s="51"/>
    </row>
    <row r="59" spans="1:17" x14ac:dyDescent="0.15">
      <c r="N59" s="51"/>
    </row>
    <row r="60" spans="1:17" x14ac:dyDescent="0.15">
      <c r="N60" s="51"/>
    </row>
  </sheetData>
  <mergeCells count="18">
    <mergeCell ref="B1:P9"/>
    <mergeCell ref="B11:P14"/>
    <mergeCell ref="B15:P16"/>
    <mergeCell ref="D17:F17"/>
    <mergeCell ref="G17:I17"/>
    <mergeCell ref="K17:M17"/>
    <mergeCell ref="B18:B24"/>
    <mergeCell ref="B25:B33"/>
    <mergeCell ref="B34:B39"/>
    <mergeCell ref="C37:C38"/>
    <mergeCell ref="A56:I56"/>
    <mergeCell ref="N37:N38"/>
    <mergeCell ref="O37:O38"/>
    <mergeCell ref="B40:B42"/>
    <mergeCell ref="B43:B46"/>
    <mergeCell ref="B50:P52"/>
    <mergeCell ref="J37:J38"/>
    <mergeCell ref="K37:M38"/>
  </mergeCells>
  <phoneticPr fontId="2"/>
  <pageMargins left="0.36" right="0.37" top="0.75" bottom="0.75" header="0.54" footer="0.3"/>
  <pageSetup paperSize="25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Higashikiwa</dc:creator>
  <cp:lastModifiedBy>Higashikiwa</cp:lastModifiedBy>
  <cp:lastPrinted>2022-05-02T05:34:20Z</cp:lastPrinted>
  <dcterms:created xsi:type="dcterms:W3CDTF">2022-04-19T00:49:48Z</dcterms:created>
  <dcterms:modified xsi:type="dcterms:W3CDTF">2022-05-02T05:47:16Z</dcterms:modified>
</cp:coreProperties>
</file>